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75" windowWidth="15300" windowHeight="4080" tabRatio="493" activeTab="3"/>
  </bookViews>
  <sheets>
    <sheet name="Лист1" sheetId="3" r:id="rId1"/>
    <sheet name="Лист2" sheetId="4" r:id="rId2"/>
    <sheet name="Листы12-14" sheetId="7" r:id="rId3"/>
    <sheet name="Листы15-18" sheetId="8" r:id="rId4"/>
  </sheets>
  <definedNames>
    <definedName name="_xlnm.Print_Titles" localSheetId="2">'Листы12-14'!$11:$13</definedName>
    <definedName name="_xlnm.Print_Titles" localSheetId="3">'Листы15-18'!$12:$16</definedName>
    <definedName name="_xlnm.Print_Area" localSheetId="2">'Листы12-14'!$A$1:$CA$122</definedName>
  </definedNames>
  <calcPr calcId="145621"/>
</workbook>
</file>

<file path=xl/calcChain.xml><?xml version="1.0" encoding="utf-8"?>
<calcChain xmlns="http://schemas.openxmlformats.org/spreadsheetml/2006/main">
  <c r="BG69" i="7" l="1"/>
  <c r="BG61" i="7"/>
  <c r="BF89" i="7"/>
  <c r="BF88" i="7"/>
  <c r="BF76" i="7"/>
  <c r="BF29" i="7" s="1"/>
  <c r="BF75" i="7"/>
  <c r="BF71" i="7"/>
  <c r="BF70" i="7"/>
  <c r="BF69" i="7"/>
  <c r="BF61" i="7"/>
  <c r="BF55" i="7"/>
  <c r="BF54" i="7"/>
  <c r="BF52" i="7"/>
  <c r="BF51" i="7"/>
  <c r="BF42" i="7"/>
  <c r="BF41" i="7"/>
  <c r="BF40" i="7"/>
  <c r="BF37" i="7"/>
  <c r="BF36" i="7"/>
  <c r="BF35" i="7"/>
  <c r="BF27" i="7"/>
  <c r="BF25" i="7"/>
  <c r="BF15" i="7"/>
  <c r="BE89" i="7" l="1"/>
  <c r="BE88" i="7"/>
  <c r="BE76" i="7"/>
  <c r="BE75" i="7"/>
  <c r="BE71" i="7"/>
  <c r="BE70" i="7"/>
  <c r="BE61" i="7"/>
  <c r="BE55" i="7"/>
  <c r="BE54" i="7"/>
  <c r="BE52" i="7"/>
  <c r="BE51" i="7"/>
  <c r="BE42" i="7"/>
  <c r="BE41" i="7"/>
  <c r="BE40" i="7"/>
  <c r="BE37" i="7"/>
  <c r="BE36" i="7"/>
  <c r="BE35" i="7"/>
  <c r="BE26" i="7"/>
  <c r="BE25" i="7"/>
  <c r="BE21" i="7"/>
  <c r="BE15" i="7"/>
  <c r="BG89" i="7" l="1"/>
  <c r="BG88" i="7"/>
  <c r="BG76" i="7"/>
  <c r="BG75" i="7"/>
  <c r="BG54" i="7"/>
  <c r="BG71" i="7"/>
  <c r="BG70" i="7"/>
  <c r="BG55" i="7"/>
  <c r="BG52" i="7"/>
  <c r="BG51" i="7"/>
  <c r="BG42" i="7"/>
  <c r="BG41" i="7"/>
  <c r="BG40" i="7"/>
  <c r="BG37" i="7"/>
  <c r="BG36" i="7"/>
  <c r="BG35" i="7"/>
  <c r="BG25" i="7"/>
  <c r="BG21" i="7"/>
  <c r="BG15" i="7"/>
  <c r="BG29" i="7" l="1"/>
  <c r="BG26" i="7" s="1"/>
  <c r="BG49" i="7"/>
  <c r="BG32" i="7"/>
  <c r="BE90" i="7"/>
  <c r="BF26" i="7"/>
  <c r="BF67" i="7"/>
  <c r="BF33" i="7"/>
  <c r="BF32" i="7"/>
  <c r="BE68" i="7"/>
  <c r="BE49" i="7"/>
  <c r="BE32" i="7"/>
  <c r="BG33" i="7"/>
  <c r="BG82" i="7"/>
  <c r="BF82" i="7"/>
  <c r="BE47" i="7"/>
  <c r="BY50" i="7"/>
  <c r="BX50" i="7"/>
  <c r="BX47" i="7" s="1"/>
  <c r="BW50" i="7"/>
  <c r="BW47" i="7" s="1"/>
  <c r="BV50" i="7"/>
  <c r="BV47" i="7" s="1"/>
  <c r="BU50" i="7"/>
  <c r="BT50" i="7"/>
  <c r="BT47" i="7"/>
  <c r="BS50" i="7"/>
  <c r="BS47" i="7"/>
  <c r="BR50" i="7"/>
  <c r="BR47" i="7"/>
  <c r="BQ50" i="7"/>
  <c r="BQ47" i="7"/>
  <c r="BP50" i="7"/>
  <c r="BP47" i="7"/>
  <c r="BO50" i="7"/>
  <c r="BO47" i="7"/>
  <c r="BN50" i="7"/>
  <c r="BN47" i="7"/>
  <c r="BM50" i="7"/>
  <c r="BM47" i="7"/>
  <c r="BL50" i="7"/>
  <c r="BL47" i="7"/>
  <c r="BK50" i="7"/>
  <c r="BK47" i="7"/>
  <c r="BJ50" i="7"/>
  <c r="BJ47" i="7"/>
  <c r="BI50" i="7"/>
  <c r="BH50" i="7"/>
  <c r="BH47" i="7" s="1"/>
  <c r="BG47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H49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H48" i="7"/>
  <c r="BY47" i="7"/>
  <c r="BU47" i="7"/>
  <c r="BI47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Y32" i="7"/>
  <c r="BX32" i="7"/>
  <c r="BW32" i="7"/>
  <c r="BV32" i="7"/>
  <c r="BV31" i="7"/>
  <c r="BU32" i="7"/>
  <c r="BT32" i="7"/>
  <c r="BS32" i="7"/>
  <c r="BS31" i="7"/>
  <c r="BR32" i="7"/>
  <c r="BR31" i="7"/>
  <c r="BQ32" i="7"/>
  <c r="BP32" i="7"/>
  <c r="BO32" i="7"/>
  <c r="BN32" i="7"/>
  <c r="BN31" i="7"/>
  <c r="BM32" i="7"/>
  <c r="BL32" i="7"/>
  <c r="BK32" i="7"/>
  <c r="BK31" i="7"/>
  <c r="BJ32" i="7"/>
  <c r="BJ31" i="7"/>
  <c r="BI32" i="7"/>
  <c r="BH32" i="7"/>
  <c r="BW31" i="7"/>
  <c r="BO31" i="7"/>
  <c r="BF47" i="7"/>
  <c r="BG68" i="7"/>
  <c r="BG131" i="7" s="1"/>
  <c r="BH31" i="7"/>
  <c r="BL31" i="7"/>
  <c r="BP31" i="7"/>
  <c r="BT31" i="7"/>
  <c r="BX31" i="7"/>
  <c r="BI31" i="7"/>
  <c r="BM31" i="7"/>
  <c r="BQ31" i="7"/>
  <c r="BU31" i="7"/>
  <c r="BY31" i="7"/>
  <c r="BG48" i="7"/>
  <c r="BG67" i="7"/>
  <c r="BE82" i="7"/>
  <c r="BE67" i="7"/>
  <c r="BF49" i="7"/>
  <c r="BF48" i="7"/>
  <c r="BE48" i="7"/>
  <c r="BE31" i="7"/>
  <c r="BE33" i="7"/>
  <c r="BF14" i="7"/>
  <c r="BG14" i="7"/>
  <c r="BL90" i="7"/>
  <c r="BL131" i="7" s="1"/>
  <c r="BI90" i="7"/>
  <c r="BI131" i="7" s="1"/>
  <c r="BV90" i="7"/>
  <c r="BV131" i="7" s="1"/>
  <c r="BQ90" i="7"/>
  <c r="BQ131" i="7" s="1"/>
  <c r="BU90" i="7"/>
  <c r="BU131" i="7" s="1"/>
  <c r="BP90" i="7"/>
  <c r="BP131" i="7" s="1"/>
  <c r="BW90" i="7"/>
  <c r="BW131" i="7" s="1"/>
  <c r="BT90" i="7"/>
  <c r="BT131" i="7" s="1"/>
  <c r="BM90" i="7"/>
  <c r="BM131" i="7" s="1"/>
  <c r="BY90" i="7"/>
  <c r="BN90" i="7"/>
  <c r="BN131" i="7" s="1"/>
  <c r="BK90" i="7"/>
  <c r="BK131" i="7" s="1"/>
  <c r="BJ90" i="7"/>
  <c r="BJ131" i="7" s="1"/>
  <c r="BO90" i="7"/>
  <c r="BO131" i="7"/>
  <c r="BX90" i="7"/>
  <c r="BX131" i="7" s="1"/>
  <c r="BH90" i="7"/>
  <c r="BH131" i="7" s="1"/>
  <c r="BS90" i="7"/>
  <c r="BS131" i="7" s="1"/>
  <c r="BR90" i="7"/>
  <c r="BR131" i="7" s="1"/>
  <c r="BG66" i="7" l="1"/>
  <c r="BG31" i="7"/>
  <c r="BF68" i="7"/>
  <c r="BF131" i="7" s="1"/>
  <c r="BF31" i="7"/>
  <c r="BE131" i="7"/>
  <c r="BE66" i="7"/>
  <c r="BF66" i="7" l="1"/>
</calcChain>
</file>

<file path=xl/sharedStrings.xml><?xml version="1.0" encoding="utf-8"?>
<sst xmlns="http://schemas.openxmlformats.org/spreadsheetml/2006/main" count="486" uniqueCount="299">
  <si>
    <t>к стандартам раскрытия информации субъектами оптового</t>
  </si>
  <si>
    <t>и розничных рынков электрической энергии,</t>
  </si>
  <si>
    <t>утв. постановлением Правительства РФ от 21 января 2004 г. № 24</t>
  </si>
  <si>
    <t>ПРЕДЛОЖЕНИЕ</t>
  </si>
  <si>
    <t>о размере цен (тарифов), долгосрочных параметров регулирования</t>
  </si>
  <si>
    <t>(вид цены (тарифа) на</t>
  </si>
  <si>
    <t>(расчетный период регулирования)</t>
  </si>
  <si>
    <t>год</t>
  </si>
  <si>
    <t>(полное и сокращенное наименование юридического лица)</t>
  </si>
  <si>
    <t>Приложение № 1</t>
  </si>
  <si>
    <t>к предложению о размере цен (тарифов),</t>
  </si>
  <si>
    <t>долгосрочных параметров регулирования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</si>
  <si>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</si>
  <si>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</si>
  <si>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</si>
  <si>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</si>
  <si>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</si>
  <si>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</si>
  <si>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</si>
  <si>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</si>
  <si>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</si>
  <si>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</si>
  <si>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</si>
  <si>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№</t>
  </si>
  <si>
    <t>п/п</t>
  </si>
  <si>
    <t>Наименование показателей</t>
  </si>
  <si>
    <t>Единица</t>
  </si>
  <si>
    <t>измерения</t>
  </si>
  <si>
    <t>Фактические показатели</t>
  </si>
  <si>
    <t>за год, предшествующий</t>
  </si>
  <si>
    <t>базовому периоду</t>
  </si>
  <si>
    <t>Предложения</t>
  </si>
  <si>
    <t>на расчетный период</t>
  </si>
  <si>
    <t>Показатели,</t>
  </si>
  <si>
    <t>утвержденные</t>
  </si>
  <si>
    <t>1.</t>
  </si>
  <si>
    <t>1.1.</t>
  </si>
  <si>
    <t>тыс. рублей</t>
  </si>
  <si>
    <t>1.2.</t>
  </si>
  <si>
    <t>2.</t>
  </si>
  <si>
    <t>Рентабельность продаж (величина</t>
  </si>
  <si>
    <t>процент</t>
  </si>
  <si>
    <t>3.</t>
  </si>
  <si>
    <t>3.1.</t>
  </si>
  <si>
    <t>МВт</t>
  </si>
  <si>
    <t>3.2.</t>
  </si>
  <si>
    <t>3.3.</t>
  </si>
  <si>
    <t>4.</t>
  </si>
  <si>
    <t>4.1.</t>
  </si>
  <si>
    <t>в том числе:</t>
  </si>
  <si>
    <t>4.2.</t>
  </si>
  <si>
    <t>4.3.</t>
  </si>
  <si>
    <t>4.4.</t>
  </si>
  <si>
    <t>4.4.1.</t>
  </si>
  <si>
    <t>Реквизиты инвестиционной</t>
  </si>
  <si>
    <t>программы (кем утверждена, дата</t>
  </si>
  <si>
    <t>5.</t>
  </si>
  <si>
    <t>Показатели численности персонала и</t>
  </si>
  <si>
    <t>персонала</t>
  </si>
  <si>
    <t>человек</t>
  </si>
  <si>
    <t>на одного работника</t>
  </si>
  <si>
    <t>на человека</t>
  </si>
  <si>
    <t>соглашения (дата утверждения, срок</t>
  </si>
  <si>
    <t>действия)</t>
  </si>
  <si>
    <t>на базовый период*</t>
  </si>
  <si>
    <t>менее 150 кВт</t>
  </si>
  <si>
    <t>от 150 кВт до 670 кВт</t>
  </si>
  <si>
    <t>от 670 кВт до 10 МВт</t>
  </si>
  <si>
    <t>не менее 10 МВт</t>
  </si>
  <si>
    <t>6.</t>
  </si>
  <si>
    <t>7.</t>
  </si>
  <si>
    <t>8.</t>
  </si>
  <si>
    <t>9.</t>
  </si>
  <si>
    <t>10.</t>
  </si>
  <si>
    <t>11.</t>
  </si>
  <si>
    <t>выручки)</t>
  </si>
  <si>
    <t>12.</t>
  </si>
  <si>
    <t>утверждения, номер приказа или</t>
  </si>
  <si>
    <t>решения, электронный адрес</t>
  </si>
  <si>
    <t>размещения)</t>
  </si>
  <si>
    <t>Приложение № 4</t>
  </si>
  <si>
    <t>Раздел 2. Основные показатели деятельности генерирующих объектов</t>
  </si>
  <si>
    <t>Установленная мощность</t>
  </si>
  <si>
    <t>Среднегодовое значение положитель-</t>
  </si>
  <si>
    <t>ных разниц объемов располагаемой</t>
  </si>
  <si>
    <t>мощности и объемов потребления</t>
  </si>
  <si>
    <t>мощности на собственные и (или)</t>
  </si>
  <si>
    <t>хозяйственные нужды</t>
  </si>
  <si>
    <t>Производство электрической энергии</t>
  </si>
  <si>
    <t>млн. кВт·ч</t>
  </si>
  <si>
    <t>Полезный отпуск электрической</t>
  </si>
  <si>
    <t>энергии</t>
  </si>
  <si>
    <t>Отпуск тепловой энергии</t>
  </si>
  <si>
    <t>с коллекторов</t>
  </si>
  <si>
    <t>тыс. Гкал</t>
  </si>
  <si>
    <t>Отпуск тепловой энергии в сеть</t>
  </si>
  <si>
    <t>Необходимая валовая выручка —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</si>
  <si>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</si>
  <si>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</si>
  <si>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</si>
  <si>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</si>
  <si>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</si>
  <si>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</si>
  <si>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</t>
  </si>
  <si>
    <t>отпускаемую с коллекторов источников</t>
  </si>
  <si>
    <t>8.1.</t>
  </si>
  <si>
    <t>топливо на электрическую энергию</t>
  </si>
  <si>
    <t>удельный расход условного топлива</t>
  </si>
  <si>
    <t>на электрическую энергию</t>
  </si>
  <si>
    <t>г/кВт·ч</t>
  </si>
  <si>
    <t>8.2.</t>
  </si>
  <si>
    <t>на тепловую энергию</t>
  </si>
  <si>
    <t>кг/Гкал</t>
  </si>
  <si>
    <t>реквизиты решения по удельному</t>
  </si>
  <si>
    <t>расходу условного топлива на отпуск</t>
  </si>
  <si>
    <t>тепловой и электрической энергии</t>
  </si>
  <si>
    <t>фонда оплаты труда по регулируемым</t>
  </si>
  <si>
    <t>10.1.</t>
  </si>
  <si>
    <t>среднесписочная численность</t>
  </si>
  <si>
    <t>10.2.</t>
  </si>
  <si>
    <t>среднемесячная заработная плата</t>
  </si>
  <si>
    <t>10.3.</t>
  </si>
  <si>
    <t>реквизиты отраслевого тарифного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</si>
  <si>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</si>
  <si>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</si>
  <si>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</si>
  <si>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</si>
  <si>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</si>
  <si>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</t>
  </si>
  <si>
    <t>Объем перекрестного субсидирова-</t>
  </si>
  <si>
    <t>ния — всего</t>
  </si>
  <si>
    <t>12.1.</t>
  </si>
  <si>
    <t>от производства тепловой энергии</t>
  </si>
  <si>
    <t>12.2.</t>
  </si>
  <si>
    <t>от производства электрической</t>
  </si>
  <si>
    <t>13.</t>
  </si>
  <si>
    <t>Необходимые расходы из прибыли —</t>
  </si>
  <si>
    <t>всего</t>
  </si>
  <si>
    <t>13.1.</t>
  </si>
  <si>
    <t>13.2.</t>
  </si>
  <si>
    <t>13.3.</t>
  </si>
  <si>
    <t>14.</t>
  </si>
  <si>
    <t>Капитальные вложения из прибыли</t>
  </si>
  <si>
    <t>(с учетом налога на прибыль) —</t>
  </si>
  <si>
    <t>15.</t>
  </si>
  <si>
    <t>16.</t>
  </si>
  <si>
    <t>прибыли от продажи в каждом рубле</t>
  </si>
  <si>
    <t>17.</t>
  </si>
  <si>
    <t>Примечания:</t>
  </si>
  <si>
    <t>1. Предложение о размере цен (тарифов) открытого акционерного общества «Российский концерн по производству электрической и</t>
  </si>
  <si>
    <t>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</si>
  <si>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</t>
  </si>
  <si>
    <t>Приложение № 5</t>
  </si>
  <si>
    <t>Раздел 3. Цены (тарифы) по регулируемым видам деятельности организации</t>
  </si>
  <si>
    <t>1-е</t>
  </si>
  <si>
    <t>полугодие</t>
  </si>
  <si>
    <t>2-е</t>
  </si>
  <si>
    <t>Для организаций, относящихся</t>
  </si>
  <si>
    <t>к субъектам естественных монополий</t>
  </si>
  <si>
    <t>на услуги по оперативно-диспетчерс-</t>
  </si>
  <si>
    <t>кому управлению в электроэнергетике</t>
  </si>
  <si>
    <t>тариф на услуги по оперативно-</t>
  </si>
  <si>
    <t>диспетчерскому управлению в электро-</t>
  </si>
  <si>
    <t>энергетике в части управления техно-</t>
  </si>
  <si>
    <t>логическими режимами работы</t>
  </si>
  <si>
    <t>объектов электроэнергетики и энерго-</t>
  </si>
  <si>
    <t>принимающих устройств потребителей</t>
  </si>
  <si>
    <t>электрической энергии, обеспечения</t>
  </si>
  <si>
    <t>функционирования технологической</t>
  </si>
  <si>
    <t>инфраструктуры оптового и розничных</t>
  </si>
  <si>
    <t>рынков, оказываемые открытым</t>
  </si>
  <si>
    <t>акционерным обществом «Системный</t>
  </si>
  <si>
    <t>оператор Единой энергетической</t>
  </si>
  <si>
    <t>системы»</t>
  </si>
  <si>
    <t>предельный максимальный уровень</t>
  </si>
  <si>
    <t>цен (тарифов) на услуги по оперативно-</t>
  </si>
  <si>
    <t>энергетике в части организации отбора</t>
  </si>
  <si>
    <t>исполнителей и оплаты услуг по обес-</t>
  </si>
  <si>
    <t>печению системной надежности,</t>
  </si>
  <si>
    <t>услуг по обеспечению вывода Единой</t>
  </si>
  <si>
    <t>энергетической системы России из</t>
  </si>
  <si>
    <t>аварийных ситуаций, услуг по форми-</t>
  </si>
  <si>
    <t>рованию технологического резерва</t>
  </si>
  <si>
    <t>мощностей, оказываемых открытым</t>
  </si>
  <si>
    <t>руб./МВт·ч</t>
  </si>
  <si>
    <t>услуги по передаче электрической</t>
  </si>
  <si>
    <t>энергии (мощности)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</si>
  <si>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</si>
  <si>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</si>
  <si>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</si>
  <si>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</t>
  </si>
  <si>
    <t>расхода (потерь)</t>
  </si>
  <si>
    <t>одноставочный тариф</t>
  </si>
  <si>
    <t>На услуги коммерческого оператора</t>
  </si>
  <si>
    <t>оптового рынка электрической</t>
  </si>
  <si>
    <t>Для гарантирующих поставщиков</t>
  </si>
  <si>
    <t>величина сбытовой надбавки для</t>
  </si>
  <si>
    <t>тарифной группы потребителей</t>
  </si>
  <si>
    <t>«население» и приравненных к нему</t>
  </si>
  <si>
    <t>категорий потребителей</t>
  </si>
  <si>
    <t>«сетевые организации, покупающие</t>
  </si>
  <si>
    <t>электрическую энергию для компенса-</t>
  </si>
  <si>
    <t>доходность продаж для прочих</t>
  </si>
  <si>
    <t>потребителей:</t>
  </si>
  <si>
    <t>цена на электрическую энергию</t>
  </si>
  <si>
    <t>руб./тыс. кВт·ч</t>
  </si>
  <si>
    <t>в том числе топливная составляющая</t>
  </si>
  <si>
    <t>цена на генерирующую мощность</t>
  </si>
  <si>
    <t>средний одноставочный тариф</t>
  </si>
  <si>
    <t>руб./Гкал</t>
  </si>
  <si>
    <t>4.3.1.</t>
  </si>
  <si>
    <t>одноставочный тариф на горячее</t>
  </si>
  <si>
    <t>водоснабжение</t>
  </si>
  <si>
    <t>4.3.2.</t>
  </si>
  <si>
    <t>тариф на отборный пар давлением:</t>
  </si>
  <si>
    <t>4.3.3.</t>
  </si>
  <si>
    <t>тариф на острый и редуцированный</t>
  </si>
  <si>
    <t>пар</t>
  </si>
  <si>
    <t>двухставочный тариф на тепловую</t>
  </si>
  <si>
    <t>энергию</t>
  </si>
  <si>
    <t>ставка на содержание тепловой</t>
  </si>
  <si>
    <t>мощности</t>
  </si>
  <si>
    <t>руб./Гкал/ч</t>
  </si>
  <si>
    <t>в месяц</t>
  </si>
  <si>
    <t>4.4.2.</t>
  </si>
  <si>
    <t>тариф на тепловую энергию</t>
  </si>
  <si>
    <t>4.5.</t>
  </si>
  <si>
    <t>средний тариф на теплоноситель,</t>
  </si>
  <si>
    <t>руб./куб. метра</t>
  </si>
  <si>
    <t>вода</t>
  </si>
  <si>
    <r>
      <t>1,2—2,5 кг/см</t>
    </r>
    <r>
      <rPr>
        <vertAlign val="superscript"/>
        <sz val="12"/>
        <rFont val="Times New Roman"/>
        <family val="1"/>
        <charset val="204"/>
      </rPr>
      <t>2</t>
    </r>
  </si>
  <si>
    <r>
      <t>7,0—13,0 кг/см</t>
    </r>
    <r>
      <rPr>
        <vertAlign val="superscript"/>
        <sz val="12"/>
        <rFont val="Times New Roman"/>
        <family val="1"/>
        <charset val="204"/>
      </rPr>
      <t>2</t>
    </r>
  </si>
  <si>
    <r>
      <t>2,5—7,0 кг/см</t>
    </r>
    <r>
      <rPr>
        <vertAlign val="superscript"/>
        <sz val="12"/>
        <rFont val="Times New Roman"/>
        <family val="1"/>
        <charset val="204"/>
      </rPr>
      <t>2</t>
    </r>
  </si>
  <si>
    <r>
      <t>&gt;13 кг/см</t>
    </r>
    <r>
      <rPr>
        <vertAlign val="superscript"/>
        <sz val="12"/>
        <rFont val="Times New Roman"/>
        <family val="1"/>
        <charset val="204"/>
      </rPr>
      <t>2</t>
    </r>
  </si>
  <si>
    <t>ции потерь электрической энергии»</t>
  </si>
  <si>
    <t>Для генерирующих объектов</t>
  </si>
  <si>
    <t>разделы 9, 10, 12, 13, 14 не заполняются.</t>
  </si>
  <si>
    <t>(в ред. от 17 сентября 2015 г.)</t>
  </si>
  <si>
    <t>-</t>
  </si>
  <si>
    <t>Директор филиала</t>
  </si>
  <si>
    <t>В.А. Благодер</t>
  </si>
  <si>
    <t>Филиал "Краснодарское военно-энергетическое предприятие" АО "РАМО-М"</t>
  </si>
  <si>
    <t>352832,  Краснодарский край, Туапсинский район, пос. Майский, санаторий им. "1 МАЯ"</t>
  </si>
  <si>
    <t>350005 г. Краснодар ул. Дзержинского,96</t>
  </si>
  <si>
    <t>khpp2@mail.ru</t>
  </si>
  <si>
    <t>(861) 258-13-69</t>
  </si>
  <si>
    <t>7719113976</t>
  </si>
  <si>
    <t>231143001</t>
  </si>
  <si>
    <t>Филиал "Краснодарское военно-энергетическое предприятие" Акционерного общества "РАМО-М"</t>
  </si>
  <si>
    <t>ТЭС ул. Дзержинского, 96</t>
  </si>
  <si>
    <t>отпускаемую с коллекторов источников, в т.ч.</t>
  </si>
  <si>
    <t>Расходы на производство — всего, в т.ч.</t>
  </si>
  <si>
    <t>на выработку тепловой энергии для собственного потребления</t>
  </si>
  <si>
    <t>на выработку тепловой энергии для реализации на сторону</t>
  </si>
  <si>
    <t>11.3.1</t>
  </si>
  <si>
    <t>11.3.2</t>
  </si>
  <si>
    <t>15.1.</t>
  </si>
  <si>
    <t>15.2.</t>
  </si>
  <si>
    <t>15.3.</t>
  </si>
  <si>
    <t>18.</t>
  </si>
  <si>
    <t>Выпадающие расходы (-)/ излишне полученные доходы (+) в доле на реализацию теплоэнергии</t>
  </si>
  <si>
    <t>Предложение</t>
  </si>
  <si>
    <t>Топливо — всего, в т.ч.</t>
  </si>
  <si>
    <t>топливо на тепловую энергию, в т.ч.</t>
  </si>
  <si>
    <t>8.2.1</t>
  </si>
  <si>
    <t>8.2.2</t>
  </si>
  <si>
    <t>9.2</t>
  </si>
  <si>
    <t>на выработку для собственного потребления</t>
  </si>
  <si>
    <t>на выработку для реализации на сторону</t>
  </si>
  <si>
    <t>на выработку электроэнергии для собственного потребления</t>
  </si>
  <si>
    <t>на выработку электроэнергии для реализации на сторону</t>
  </si>
  <si>
    <t>8.1.1</t>
  </si>
  <si>
    <t>8.1.2</t>
  </si>
  <si>
    <t>9.1</t>
  </si>
  <si>
    <t>Амортизация оборудования, в т.ч.</t>
  </si>
  <si>
    <t>9.1.1</t>
  </si>
  <si>
    <t>9.1.2</t>
  </si>
  <si>
    <t>для призводства электроэнергии, в т.ч.</t>
  </si>
  <si>
    <t>для призводства теплоэнергии, в т.ч.</t>
  </si>
  <si>
    <t>9.2.1</t>
  </si>
  <si>
    <t>9.2.2</t>
  </si>
  <si>
    <t>11.1.1</t>
  </si>
  <si>
    <t>11.1.2</t>
  </si>
  <si>
    <t>относимые на тепловую энергию</t>
  </si>
  <si>
    <t>Чистая прибыль (убыток) (в доле на реализацию на сторону)</t>
  </si>
  <si>
    <t>16.1</t>
  </si>
  <si>
    <t>16.2</t>
  </si>
  <si>
    <t>видам деятельности (производство теплоэнергии)</t>
  </si>
  <si>
    <t>13.3.1</t>
  </si>
  <si>
    <t>13.3.2</t>
  </si>
  <si>
    <t>Липин Максим Васильевич</t>
  </si>
  <si>
    <t>М.В. Липин</t>
  </si>
  <si>
    <t>2027</t>
  </si>
  <si>
    <t>Фактические показатели за год, предшествующий базовому периоду, 2025 год</t>
  </si>
  <si>
    <t>Показатели, утвержденные на базовый период, 2026 год</t>
  </si>
  <si>
    <t>регулирования,  2027 год</t>
  </si>
  <si>
    <t>регулирования, 2027 год</t>
  </si>
  <si>
    <t>Приказ ДГРТ КК от 17.12.2025 № 493/2025-т</t>
  </si>
  <si>
    <t>Приказ ДГРТ КК от 20.12.2024 №582/2024-т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</si>
</sst>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 Cyr"/>
      <charset val="204"/>
    </font>
    <font>
      <b/>
      <sz val="16"/>
      <name val="Times New Roman"/>
      <family val="1"/>
      <charset val="204"/>
    </font>
    <font>
      <u/>
      <sz val="10"/>
      <color theme="10"/>
      <name val="Arial Cyr"/>
      <charset val="204"/>
    </font>
    <font>
      <b/>
      <sz val="12"/>
      <name val="Times New Roman"/>
      <family val="1"/>
      <charset val="204"/>
    </font>
    <font>
      <b/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165" fontId="1" fillId="0" borderId="1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0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/>
    </xf>
    <xf numFmtId="165" fontId="1" fillId="3" borderId="10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5" fontId="1" fillId="0" borderId="11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top"/>
    </xf>
    <xf numFmtId="165" fontId="1" fillId="0" borderId="1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1" fillId="0" borderId="9" xfId="0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top"/>
    </xf>
    <xf numFmtId="165" fontId="1" fillId="3" borderId="12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49" fontId="1" fillId="0" borderId="9" xfId="0" applyNumberFormat="1" applyFont="1" applyFill="1" applyBorder="1" applyAlignment="1">
      <alignment horizontal="center" vertical="top"/>
    </xf>
    <xf numFmtId="165" fontId="1" fillId="3" borderId="13" xfId="0" applyNumberFormat="1" applyFont="1" applyFill="1" applyBorder="1" applyAlignment="1">
      <alignment horizontal="center" vertical="center"/>
    </xf>
    <xf numFmtId="165" fontId="1" fillId="3" borderId="14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49" fontId="1" fillId="3" borderId="15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165" fontId="1" fillId="2" borderId="9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4" xfId="0" applyNumberFormat="1" applyFont="1" applyFill="1" applyBorder="1" applyAlignment="1">
      <alignment horizontal="center" vertical="top"/>
    </xf>
    <xf numFmtId="49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0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left" vertical="top"/>
    </xf>
    <xf numFmtId="164" fontId="1" fillId="0" borderId="13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hpp2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DS19"/>
  <sheetViews>
    <sheetView workbookViewId="0">
      <selection activeCell="BK12" sqref="BK12:CB12"/>
    </sheetView>
  </sheetViews>
  <sheetFormatPr defaultColWidth="1.140625" defaultRowHeight="15.75" x14ac:dyDescent="0.25"/>
  <cols>
    <col min="1" max="16384" width="1.140625" style="1"/>
  </cols>
  <sheetData>
    <row r="1" spans="1:123" s="2" customFormat="1" ht="11.25" x14ac:dyDescent="0.2">
      <c r="DS1" s="3" t="s">
        <v>9</v>
      </c>
    </row>
    <row r="2" spans="1:123" s="2" customFormat="1" ht="11.25" x14ac:dyDescent="0.2">
      <c r="DS2" s="3" t="s">
        <v>0</v>
      </c>
    </row>
    <row r="3" spans="1:123" s="2" customFormat="1" ht="11.25" x14ac:dyDescent="0.2">
      <c r="DS3" s="3" t="s">
        <v>1</v>
      </c>
    </row>
    <row r="4" spans="1:123" s="2" customFormat="1" ht="11.25" x14ac:dyDescent="0.2">
      <c r="DS4" s="3" t="s">
        <v>2</v>
      </c>
    </row>
    <row r="5" spans="1:123" s="2" customFormat="1" ht="11.25" x14ac:dyDescent="0.2">
      <c r="DS5" s="3" t="s">
        <v>237</v>
      </c>
    </row>
    <row r="10" spans="1:123" s="4" customFormat="1" ht="18.75" x14ac:dyDescent="0.3">
      <c r="A10" s="84" t="s">
        <v>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</row>
    <row r="11" spans="1:123" s="4" customFormat="1" ht="18.75" x14ac:dyDescent="0.3">
      <c r="A11" s="84" t="s">
        <v>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</row>
    <row r="12" spans="1:123" s="4" customFormat="1" ht="18.75" x14ac:dyDescent="0.3">
      <c r="BI12" s="7" t="s">
        <v>5</v>
      </c>
      <c r="BK12" s="85" t="s">
        <v>292</v>
      </c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D12" s="5" t="s">
        <v>7</v>
      </c>
    </row>
    <row r="13" spans="1:123" s="6" customFormat="1" ht="10.5" x14ac:dyDescent="0.2">
      <c r="BK13" s="83" t="s">
        <v>6</v>
      </c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</row>
    <row r="16" spans="1:123" x14ac:dyDescent="0.25">
      <c r="S16" s="82" t="s">
        <v>248</v>
      </c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</row>
    <row r="17" spans="19:105" s="6" customFormat="1" ht="10.5" x14ac:dyDescent="0.2">
      <c r="S17" s="83" t="s">
        <v>8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</row>
    <row r="18" spans="19:105" x14ac:dyDescent="0.25">
      <c r="S18" s="82" t="s">
        <v>241</v>
      </c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</row>
    <row r="19" spans="19:105" x14ac:dyDescent="0.25"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</row>
  </sheetData>
  <mergeCells count="8">
    <mergeCell ref="S19:DA19"/>
    <mergeCell ref="S16:DA16"/>
    <mergeCell ref="S17:DA17"/>
    <mergeCell ref="S18:DA18"/>
    <mergeCell ref="A10:DS10"/>
    <mergeCell ref="A11:DS11"/>
    <mergeCell ref="BK12:CB12"/>
    <mergeCell ref="BK13:CB13"/>
  </mergeCells>
  <phoneticPr fontId="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28"/>
  <sheetViews>
    <sheetView workbookViewId="0">
      <selection activeCell="DJ21" sqref="DJ21:DK21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9</v>
      </c>
      <c r="DT1" s="3"/>
    </row>
    <row r="2" spans="1:124" s="2" customFormat="1" ht="11.25" x14ac:dyDescent="0.2">
      <c r="DS2" s="3" t="s">
        <v>10</v>
      </c>
      <c r="DT2" s="3"/>
    </row>
    <row r="3" spans="1:124" s="2" customFormat="1" ht="11.25" x14ac:dyDescent="0.2">
      <c r="DS3" s="3" t="s">
        <v>11</v>
      </c>
      <c r="DT3" s="3"/>
    </row>
    <row r="6" spans="1:124" s="9" customFormat="1" ht="18.75" x14ac:dyDescent="0.3">
      <c r="A6" s="84" t="s">
        <v>12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</row>
    <row r="10" spans="1:124" x14ac:dyDescent="0.25">
      <c r="A10" s="10" t="s">
        <v>13</v>
      </c>
      <c r="U10" s="87" t="s">
        <v>248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</row>
    <row r="12" spans="1:124" x14ac:dyDescent="0.25">
      <c r="A12" s="10" t="s">
        <v>14</v>
      </c>
      <c r="Z12" s="87" t="s">
        <v>241</v>
      </c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</row>
    <row r="14" spans="1:124" x14ac:dyDescent="0.25">
      <c r="A14" s="10" t="s">
        <v>15</v>
      </c>
      <c r="R14" s="88" t="s">
        <v>242</v>
      </c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</row>
    <row r="16" spans="1:124" x14ac:dyDescent="0.25">
      <c r="A16" s="10" t="s">
        <v>16</v>
      </c>
      <c r="R16" s="88" t="s">
        <v>243</v>
      </c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</row>
    <row r="18" spans="1:123" x14ac:dyDescent="0.25">
      <c r="A18" s="10" t="s">
        <v>17</v>
      </c>
      <c r="F18" s="86" t="s">
        <v>246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</row>
    <row r="19" spans="1:123" x14ac:dyDescent="0.25"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123" x14ac:dyDescent="0.25">
      <c r="A20" s="10" t="s">
        <v>18</v>
      </c>
      <c r="F20" s="86" t="s">
        <v>247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</row>
    <row r="22" spans="1:123" x14ac:dyDescent="0.25">
      <c r="A22" s="10" t="s">
        <v>19</v>
      </c>
      <c r="T22" s="87" t="s">
        <v>290</v>
      </c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</row>
    <row r="24" spans="1:123" x14ac:dyDescent="0.25">
      <c r="A24" s="10" t="s">
        <v>20</v>
      </c>
      <c r="X24" s="90" t="s">
        <v>244</v>
      </c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</row>
    <row r="26" spans="1:123" x14ac:dyDescent="0.25">
      <c r="A26" s="10" t="s">
        <v>21</v>
      </c>
      <c r="T26" s="86" t="s">
        <v>245</v>
      </c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</row>
    <row r="28" spans="1:123" x14ac:dyDescent="0.25">
      <c r="A28" s="10" t="s">
        <v>22</v>
      </c>
      <c r="F28" s="89" t="s">
        <v>245</v>
      </c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</row>
  </sheetData>
  <mergeCells count="11">
    <mergeCell ref="T22:DS22"/>
    <mergeCell ref="F28:AC28"/>
    <mergeCell ref="T26:BD26"/>
    <mergeCell ref="X24:BR24"/>
    <mergeCell ref="F20:AF20"/>
    <mergeCell ref="F18:AF18"/>
    <mergeCell ref="A6:DS6"/>
    <mergeCell ref="U10:DS10"/>
    <mergeCell ref="Z12:DS12"/>
    <mergeCell ref="R14:DS14"/>
    <mergeCell ref="R16:DS16"/>
  </mergeCells>
  <phoneticPr fontId="8" type="noConversion"/>
  <hyperlinks>
    <hyperlink ref="X24" r:id="rId1"/>
  </hyperlinks>
  <pageMargins left="0.39370078740157483" right="0.39370078740157483" top="0.78740157480314965" bottom="0.39370078740157483" header="0.27559055118110237" footer="0.27559055118110237"/>
  <pageSetup paperSize="9" orientation="landscape" r:id="rId2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U131"/>
  <sheetViews>
    <sheetView topLeftCell="A22" zoomScaleNormal="100" workbookViewId="0">
      <selection activeCell="I52" sqref="I52:AO52"/>
    </sheetView>
  </sheetViews>
  <sheetFormatPr defaultColWidth="1.140625" defaultRowHeight="15.75" x14ac:dyDescent="0.25"/>
  <cols>
    <col min="1" max="40" width="1.140625" style="27"/>
    <col min="41" max="41" width="3.42578125" style="27" customWidth="1"/>
    <col min="42" max="56" width="1.140625" style="27"/>
    <col min="57" max="57" width="20.7109375" style="72" customWidth="1"/>
    <col min="58" max="58" width="21.140625" style="42" customWidth="1"/>
    <col min="59" max="74" width="1.140625" style="42"/>
    <col min="75" max="76" width="1.140625" style="42" customWidth="1"/>
    <col min="77" max="77" width="1.5703125" style="42" customWidth="1"/>
    <col min="78" max="78" width="1.140625" style="37"/>
    <col min="79" max="16384" width="1.140625" style="27"/>
  </cols>
  <sheetData>
    <row r="1" spans="1:78" s="28" customFormat="1" ht="11.25" x14ac:dyDescent="0.2">
      <c r="BY1" s="29" t="s">
        <v>80</v>
      </c>
      <c r="BZ1" s="29"/>
    </row>
    <row r="2" spans="1:78" s="28" customFormat="1" ht="11.25" x14ac:dyDescent="0.2">
      <c r="BY2" s="29" t="s">
        <v>10</v>
      </c>
      <c r="BZ2" s="29"/>
    </row>
    <row r="3" spans="1:78" ht="12" customHeight="1" x14ac:dyDescent="0.25">
      <c r="BY3" s="29" t="s">
        <v>11</v>
      </c>
    </row>
    <row r="4" spans="1:78" s="49" customFormat="1" x14ac:dyDescent="0.25">
      <c r="BE4" s="72"/>
      <c r="BY4" s="29"/>
    </row>
    <row r="5" spans="1:78" s="30" customFormat="1" ht="18.75" x14ac:dyDescent="0.3">
      <c r="A5" s="160" t="s">
        <v>81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</row>
    <row r="7" spans="1:78" ht="18.75" x14ac:dyDescent="0.3">
      <c r="A7" s="167" t="s">
        <v>241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</row>
    <row r="8" spans="1:78" ht="18.75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7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</row>
    <row r="9" spans="1:78" ht="18.75" x14ac:dyDescent="0.3">
      <c r="A9" s="167" t="s">
        <v>249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</row>
    <row r="11" spans="1:78" ht="29.25" customHeight="1" x14ac:dyDescent="0.25">
      <c r="A11" s="147" t="s">
        <v>23</v>
      </c>
      <c r="B11" s="148"/>
      <c r="C11" s="148"/>
      <c r="D11" s="148"/>
      <c r="E11" s="148"/>
      <c r="F11" s="148"/>
      <c r="G11" s="148"/>
      <c r="H11" s="149"/>
      <c r="I11" s="147" t="s">
        <v>25</v>
      </c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9"/>
      <c r="AP11" s="147" t="s">
        <v>26</v>
      </c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68" t="s">
        <v>293</v>
      </c>
      <c r="BF11" s="169" t="s">
        <v>294</v>
      </c>
      <c r="BG11" s="147" t="s">
        <v>261</v>
      </c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9"/>
    </row>
    <row r="12" spans="1:78" x14ac:dyDescent="0.25">
      <c r="A12" s="157" t="s">
        <v>24</v>
      </c>
      <c r="B12" s="158"/>
      <c r="C12" s="158"/>
      <c r="D12" s="158"/>
      <c r="E12" s="158"/>
      <c r="F12" s="158"/>
      <c r="G12" s="158"/>
      <c r="H12" s="159"/>
      <c r="I12" s="157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9"/>
      <c r="AP12" s="157" t="s">
        <v>27</v>
      </c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68"/>
      <c r="BF12" s="169"/>
      <c r="BG12" s="157" t="s">
        <v>32</v>
      </c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9"/>
    </row>
    <row r="13" spans="1:78" ht="32.25" customHeight="1" x14ac:dyDescent="0.25">
      <c r="A13" s="164"/>
      <c r="B13" s="165"/>
      <c r="C13" s="165"/>
      <c r="D13" s="165"/>
      <c r="E13" s="165"/>
      <c r="F13" s="165"/>
      <c r="G13" s="165"/>
      <c r="H13" s="166"/>
      <c r="I13" s="164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6"/>
      <c r="AP13" s="164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8"/>
      <c r="BF13" s="169"/>
      <c r="BG13" s="161" t="s">
        <v>295</v>
      </c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3"/>
    </row>
    <row r="14" spans="1:78" s="26" customFormat="1" x14ac:dyDescent="0.2">
      <c r="A14" s="109" t="s">
        <v>35</v>
      </c>
      <c r="B14" s="109"/>
      <c r="C14" s="109"/>
      <c r="D14" s="109"/>
      <c r="E14" s="109"/>
      <c r="F14" s="109"/>
      <c r="G14" s="109"/>
      <c r="H14" s="109"/>
      <c r="I14" s="110" t="s">
        <v>82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09" t="s">
        <v>44</v>
      </c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68">
        <v>8.84</v>
      </c>
      <c r="BF14" s="41">
        <f>BE14</f>
        <v>8.84</v>
      </c>
      <c r="BG14" s="138">
        <f>BF14</f>
        <v>8.84</v>
      </c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</row>
    <row r="15" spans="1:78" s="26" customFormat="1" x14ac:dyDescent="0.2">
      <c r="A15" s="109" t="s">
        <v>39</v>
      </c>
      <c r="B15" s="109"/>
      <c r="C15" s="109"/>
      <c r="D15" s="109"/>
      <c r="E15" s="109"/>
      <c r="F15" s="109"/>
      <c r="G15" s="109"/>
      <c r="H15" s="109"/>
      <c r="I15" s="110" t="s">
        <v>83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70" t="s">
        <v>44</v>
      </c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35">
        <f>BE14-24065.249/8784</f>
        <v>6.1003313979963565</v>
      </c>
      <c r="BF15" s="135">
        <f>BF14-25170/8760</f>
        <v>5.9667123287671231</v>
      </c>
      <c r="BG15" s="138">
        <f>BG14-25170/8760</f>
        <v>5.9667123287671231</v>
      </c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</row>
    <row r="16" spans="1:78" s="26" customFormat="1" x14ac:dyDescent="0.2">
      <c r="A16" s="109"/>
      <c r="B16" s="109"/>
      <c r="C16" s="109"/>
      <c r="D16" s="109"/>
      <c r="E16" s="109"/>
      <c r="F16" s="109"/>
      <c r="G16" s="109"/>
      <c r="H16" s="109"/>
      <c r="I16" s="110" t="s">
        <v>84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36"/>
      <c r="BF16" s="136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</row>
    <row r="17" spans="1:125" x14ac:dyDescent="0.25">
      <c r="A17" s="109"/>
      <c r="B17" s="109"/>
      <c r="C17" s="109"/>
      <c r="D17" s="109"/>
      <c r="E17" s="109"/>
      <c r="F17" s="109"/>
      <c r="G17" s="109"/>
      <c r="H17" s="109"/>
      <c r="I17" s="110" t="s">
        <v>85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36"/>
      <c r="BF17" s="136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</row>
    <row r="18" spans="1:125" x14ac:dyDescent="0.25">
      <c r="A18" s="109"/>
      <c r="B18" s="109"/>
      <c r="C18" s="109"/>
      <c r="D18" s="109"/>
      <c r="E18" s="109"/>
      <c r="F18" s="109"/>
      <c r="G18" s="109"/>
      <c r="H18" s="109"/>
      <c r="I18" s="110" t="s">
        <v>86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36"/>
      <c r="BF18" s="136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</row>
    <row r="19" spans="1:125" x14ac:dyDescent="0.25">
      <c r="A19" s="109"/>
      <c r="B19" s="109"/>
      <c r="C19" s="109"/>
      <c r="D19" s="109"/>
      <c r="E19" s="109"/>
      <c r="F19" s="109"/>
      <c r="G19" s="109"/>
      <c r="H19" s="109"/>
      <c r="I19" s="110" t="s">
        <v>87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37"/>
      <c r="BF19" s="137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</row>
    <row r="20" spans="1:125" x14ac:dyDescent="0.25">
      <c r="A20" s="109" t="s">
        <v>42</v>
      </c>
      <c r="B20" s="109"/>
      <c r="C20" s="109"/>
      <c r="D20" s="109"/>
      <c r="E20" s="109"/>
      <c r="F20" s="109"/>
      <c r="G20" s="109"/>
      <c r="H20" s="109"/>
      <c r="I20" s="110" t="s">
        <v>88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09" t="s">
        <v>89</v>
      </c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79">
        <v>24.181249999999999</v>
      </c>
      <c r="BF20" s="63">
        <v>25.2715</v>
      </c>
      <c r="BG20" s="150">
        <v>25.2715</v>
      </c>
      <c r="BH20" s="150">
        <v>20.079799999999999</v>
      </c>
      <c r="BI20" s="150">
        <v>20.079799999999999</v>
      </c>
      <c r="BJ20" s="150">
        <v>20.079799999999999</v>
      </c>
      <c r="BK20" s="150">
        <v>20.079799999999999</v>
      </c>
      <c r="BL20" s="150">
        <v>20.079799999999999</v>
      </c>
      <c r="BM20" s="150">
        <v>20.079799999999999</v>
      </c>
      <c r="BN20" s="150">
        <v>20.079799999999999</v>
      </c>
      <c r="BO20" s="150">
        <v>20.079799999999999</v>
      </c>
      <c r="BP20" s="150">
        <v>20.079799999999999</v>
      </c>
      <c r="BQ20" s="150">
        <v>20.079799999999999</v>
      </c>
      <c r="BR20" s="150">
        <v>20.079799999999999</v>
      </c>
      <c r="BS20" s="150">
        <v>20.079799999999999</v>
      </c>
      <c r="BT20" s="150">
        <v>20.079799999999999</v>
      </c>
      <c r="BU20" s="150">
        <v>20.079799999999999</v>
      </c>
      <c r="BV20" s="150">
        <v>20.079799999999999</v>
      </c>
      <c r="BW20" s="150">
        <v>20.079799999999999</v>
      </c>
      <c r="BX20" s="150">
        <v>20.079799999999999</v>
      </c>
      <c r="BY20" s="150">
        <v>20.079799999999999</v>
      </c>
    </row>
    <row r="21" spans="1:125" x14ac:dyDescent="0.25">
      <c r="A21" s="109" t="s">
        <v>47</v>
      </c>
      <c r="B21" s="109"/>
      <c r="C21" s="109"/>
      <c r="D21" s="109"/>
      <c r="E21" s="109"/>
      <c r="F21" s="109"/>
      <c r="G21" s="109"/>
      <c r="H21" s="109"/>
      <c r="I21" s="110" t="s">
        <v>90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09" t="s">
        <v>89</v>
      </c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14">
        <f>21.720703+0.103791</f>
        <v>21.824494000000001</v>
      </c>
      <c r="BF21" s="174">
        <v>22.901499999999999</v>
      </c>
      <c r="BG21" s="150">
        <f>0.1015+22.8</f>
        <v>22.901500000000002</v>
      </c>
      <c r="BH21" s="150">
        <v>0.15179999999999999</v>
      </c>
      <c r="BI21" s="150">
        <v>0.15179999999999999</v>
      </c>
      <c r="BJ21" s="150">
        <v>0.15179999999999999</v>
      </c>
      <c r="BK21" s="150">
        <v>0.15179999999999999</v>
      </c>
      <c r="BL21" s="150">
        <v>0.15179999999999999</v>
      </c>
      <c r="BM21" s="150">
        <v>0.15179999999999999</v>
      </c>
      <c r="BN21" s="150">
        <v>0.15179999999999999</v>
      </c>
      <c r="BO21" s="150">
        <v>0.15179999999999999</v>
      </c>
      <c r="BP21" s="150">
        <v>0.15179999999999999</v>
      </c>
      <c r="BQ21" s="150">
        <v>0.15179999999999999</v>
      </c>
      <c r="BR21" s="150">
        <v>0.15179999999999999</v>
      </c>
      <c r="BS21" s="150">
        <v>0.15179999999999999</v>
      </c>
      <c r="BT21" s="150">
        <v>0.15179999999999999</v>
      </c>
      <c r="BU21" s="150">
        <v>0.15179999999999999</v>
      </c>
      <c r="BV21" s="150">
        <v>0.15179999999999999</v>
      </c>
      <c r="BW21" s="150">
        <v>0.15179999999999999</v>
      </c>
      <c r="BX21" s="150">
        <v>0.15179999999999999</v>
      </c>
      <c r="BY21" s="150">
        <v>0.15179999999999999</v>
      </c>
    </row>
    <row r="22" spans="1:125" x14ac:dyDescent="0.25">
      <c r="A22" s="109"/>
      <c r="B22" s="109"/>
      <c r="C22" s="109"/>
      <c r="D22" s="109"/>
      <c r="E22" s="109"/>
      <c r="F22" s="109"/>
      <c r="G22" s="109"/>
      <c r="H22" s="109"/>
      <c r="I22" s="110" t="s">
        <v>91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15"/>
      <c r="BF22" s="175">
        <v>0.17815</v>
      </c>
      <c r="BG22" s="150">
        <v>0.15179999999999999</v>
      </c>
      <c r="BH22" s="150">
        <v>0.15179999999999999</v>
      </c>
      <c r="BI22" s="150">
        <v>0.15179999999999999</v>
      </c>
      <c r="BJ22" s="150">
        <v>0.15179999999999999</v>
      </c>
      <c r="BK22" s="150">
        <v>0.15179999999999999</v>
      </c>
      <c r="BL22" s="150">
        <v>0.15179999999999999</v>
      </c>
      <c r="BM22" s="150">
        <v>0.15179999999999999</v>
      </c>
      <c r="BN22" s="150">
        <v>0.15179999999999999</v>
      </c>
      <c r="BO22" s="150">
        <v>0.15179999999999999</v>
      </c>
      <c r="BP22" s="150">
        <v>0.15179999999999999</v>
      </c>
      <c r="BQ22" s="150">
        <v>0.15179999999999999</v>
      </c>
      <c r="BR22" s="150">
        <v>0.15179999999999999</v>
      </c>
      <c r="BS22" s="150">
        <v>0.15179999999999999</v>
      </c>
      <c r="BT22" s="150">
        <v>0.15179999999999999</v>
      </c>
      <c r="BU22" s="150">
        <v>0.15179999999999999</v>
      </c>
      <c r="BV22" s="150">
        <v>0.15179999999999999</v>
      </c>
      <c r="BW22" s="150">
        <v>0.15179999999999999</v>
      </c>
      <c r="BX22" s="150">
        <v>0.15179999999999999</v>
      </c>
      <c r="BY22" s="150">
        <v>0.15179999999999999</v>
      </c>
    </row>
    <row r="23" spans="1:125" x14ac:dyDescent="0.25">
      <c r="A23" s="109" t="s">
        <v>56</v>
      </c>
      <c r="B23" s="109"/>
      <c r="C23" s="109"/>
      <c r="D23" s="109"/>
      <c r="E23" s="109"/>
      <c r="F23" s="109"/>
      <c r="G23" s="109"/>
      <c r="H23" s="109"/>
      <c r="I23" s="110" t="s">
        <v>92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09" t="s">
        <v>94</v>
      </c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14">
        <v>58.192335</v>
      </c>
      <c r="BF23" s="114">
        <v>57.446939999999998</v>
      </c>
      <c r="BG23" s="150">
        <v>57.445810000000002</v>
      </c>
      <c r="BH23" s="150">
        <v>53.341660000000005</v>
      </c>
      <c r="BI23" s="150">
        <v>53.341660000000005</v>
      </c>
      <c r="BJ23" s="150">
        <v>53.341660000000005</v>
      </c>
      <c r="BK23" s="150">
        <v>53.341660000000005</v>
      </c>
      <c r="BL23" s="150">
        <v>53.341660000000005</v>
      </c>
      <c r="BM23" s="150">
        <v>53.341660000000005</v>
      </c>
      <c r="BN23" s="150">
        <v>53.341660000000005</v>
      </c>
      <c r="BO23" s="150">
        <v>53.341660000000005</v>
      </c>
      <c r="BP23" s="150">
        <v>53.341660000000005</v>
      </c>
      <c r="BQ23" s="150">
        <v>53.341660000000005</v>
      </c>
      <c r="BR23" s="150">
        <v>53.341660000000005</v>
      </c>
      <c r="BS23" s="150">
        <v>53.341660000000005</v>
      </c>
      <c r="BT23" s="150">
        <v>53.341660000000005</v>
      </c>
      <c r="BU23" s="150">
        <v>53.341660000000005</v>
      </c>
      <c r="BV23" s="150">
        <v>53.341660000000005</v>
      </c>
      <c r="BW23" s="150">
        <v>53.341660000000005</v>
      </c>
      <c r="BX23" s="150">
        <v>53.341660000000005</v>
      </c>
      <c r="BY23" s="150">
        <v>53.341660000000005</v>
      </c>
    </row>
    <row r="24" spans="1:125" x14ac:dyDescent="0.25">
      <c r="A24" s="109"/>
      <c r="B24" s="109"/>
      <c r="C24" s="109"/>
      <c r="D24" s="109"/>
      <c r="E24" s="109"/>
      <c r="F24" s="109"/>
      <c r="G24" s="109"/>
      <c r="H24" s="109"/>
      <c r="I24" s="110" t="s">
        <v>93</v>
      </c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15"/>
      <c r="BF24" s="115"/>
      <c r="BG24" s="150">
        <v>53.341660000000005</v>
      </c>
      <c r="BH24" s="150">
        <v>53.341660000000005</v>
      </c>
      <c r="BI24" s="150">
        <v>53.341660000000005</v>
      </c>
      <c r="BJ24" s="150">
        <v>53.341660000000005</v>
      </c>
      <c r="BK24" s="150">
        <v>53.341660000000005</v>
      </c>
      <c r="BL24" s="150">
        <v>53.341660000000005</v>
      </c>
      <c r="BM24" s="150">
        <v>53.341660000000005</v>
      </c>
      <c r="BN24" s="150">
        <v>53.341660000000005</v>
      </c>
      <c r="BO24" s="150">
        <v>53.341660000000005</v>
      </c>
      <c r="BP24" s="150">
        <v>53.341660000000005</v>
      </c>
      <c r="BQ24" s="150">
        <v>53.341660000000005</v>
      </c>
      <c r="BR24" s="150">
        <v>53.341660000000005</v>
      </c>
      <c r="BS24" s="150">
        <v>53.341660000000005</v>
      </c>
      <c r="BT24" s="150">
        <v>53.341660000000005</v>
      </c>
      <c r="BU24" s="150">
        <v>53.341660000000005</v>
      </c>
      <c r="BV24" s="150">
        <v>53.341660000000005</v>
      </c>
      <c r="BW24" s="150">
        <v>53.341660000000005</v>
      </c>
      <c r="BX24" s="150">
        <v>53.341660000000005</v>
      </c>
      <c r="BY24" s="150">
        <v>53.341660000000005</v>
      </c>
    </row>
    <row r="25" spans="1:125" x14ac:dyDescent="0.25">
      <c r="A25" s="109" t="s">
        <v>69</v>
      </c>
      <c r="B25" s="109"/>
      <c r="C25" s="109"/>
      <c r="D25" s="109"/>
      <c r="E25" s="109"/>
      <c r="F25" s="109"/>
      <c r="G25" s="109"/>
      <c r="H25" s="109"/>
      <c r="I25" s="110" t="s">
        <v>95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09" t="s">
        <v>94</v>
      </c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67">
        <f>BE23-1.493815</f>
        <v>56.698520000000002</v>
      </c>
      <c r="BF25" s="45">
        <f>BF23-1.47194</f>
        <v>55.974999999999994</v>
      </c>
      <c r="BG25" s="108">
        <f>BG23-1.4709</f>
        <v>55.974910000000001</v>
      </c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</row>
    <row r="26" spans="1:125" x14ac:dyDescent="0.25">
      <c r="A26" s="111" t="s">
        <v>70</v>
      </c>
      <c r="B26" s="111"/>
      <c r="C26" s="111"/>
      <c r="D26" s="111"/>
      <c r="E26" s="111"/>
      <c r="F26" s="111"/>
      <c r="G26" s="111"/>
      <c r="H26" s="111"/>
      <c r="I26" s="143" t="s">
        <v>96</v>
      </c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11" t="s">
        <v>97</v>
      </c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73">
        <f>BE27+BE29</f>
        <v>113.01644</v>
      </c>
      <c r="BF26" s="52">
        <f>BF27+BF29</f>
        <v>117.9400338162212</v>
      </c>
      <c r="BG26" s="122">
        <f>BG27+BG29</f>
        <v>175.86125048964217</v>
      </c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2"/>
      <c r="BY26" s="122"/>
    </row>
    <row r="27" spans="1:125" x14ac:dyDescent="0.25">
      <c r="A27" s="99" t="s">
        <v>98</v>
      </c>
      <c r="B27" s="99"/>
      <c r="C27" s="99"/>
      <c r="D27" s="99"/>
      <c r="E27" s="99"/>
      <c r="F27" s="99"/>
      <c r="G27" s="99"/>
      <c r="H27" s="99"/>
      <c r="I27" s="98" t="s">
        <v>99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9" t="s">
        <v>97</v>
      </c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70">
        <v>0.35355999999999999</v>
      </c>
      <c r="BF27" s="53">
        <f>(115621.4-6857.12)/22901.5*101.5/1000</f>
        <v>0.482045910529878</v>
      </c>
      <c r="BG27" s="117">
        <v>0.55620000000000003</v>
      </c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</row>
    <row r="28" spans="1:125" x14ac:dyDescent="0.25">
      <c r="A28" s="109" t="s">
        <v>100</v>
      </c>
      <c r="B28" s="109"/>
      <c r="C28" s="109"/>
      <c r="D28" s="109"/>
      <c r="E28" s="109"/>
      <c r="F28" s="109"/>
      <c r="G28" s="109"/>
      <c r="H28" s="109"/>
      <c r="I28" s="110" t="s">
        <v>101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09" t="s">
        <v>97</v>
      </c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75" t="s">
        <v>238</v>
      </c>
      <c r="BF28" s="48" t="s">
        <v>238</v>
      </c>
      <c r="BG28" s="150" t="s">
        <v>238</v>
      </c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</row>
    <row r="29" spans="1:125" x14ac:dyDescent="0.25">
      <c r="A29" s="99" t="s">
        <v>102</v>
      </c>
      <c r="B29" s="99"/>
      <c r="C29" s="99"/>
      <c r="D29" s="99"/>
      <c r="E29" s="99"/>
      <c r="F29" s="99"/>
      <c r="G29" s="99"/>
      <c r="H29" s="99"/>
      <c r="I29" s="98" t="s">
        <v>103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9" t="s">
        <v>97</v>
      </c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54">
        <v>112.66288</v>
      </c>
      <c r="BF29" s="54">
        <f>BF76+BF89-BF90</f>
        <v>117.45798790569133</v>
      </c>
      <c r="BG29" s="151">
        <f>BG76+BG89-BG90</f>
        <v>175.30505048964218</v>
      </c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3"/>
    </row>
    <row r="30" spans="1:125" x14ac:dyDescent="0.25">
      <c r="A30" s="99"/>
      <c r="B30" s="99"/>
      <c r="C30" s="99"/>
      <c r="D30" s="99"/>
      <c r="E30" s="99"/>
      <c r="F30" s="99"/>
      <c r="G30" s="99"/>
      <c r="H30" s="99"/>
      <c r="I30" s="98" t="s">
        <v>104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80"/>
      <c r="BF30" s="55"/>
      <c r="BG30" s="154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6"/>
    </row>
    <row r="31" spans="1:125" x14ac:dyDescent="0.25">
      <c r="A31" s="111" t="s">
        <v>71</v>
      </c>
      <c r="B31" s="111"/>
      <c r="C31" s="111"/>
      <c r="D31" s="111"/>
      <c r="E31" s="111"/>
      <c r="F31" s="111"/>
      <c r="G31" s="111"/>
      <c r="H31" s="111"/>
      <c r="I31" s="143" t="s">
        <v>262</v>
      </c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11" t="s">
        <v>97</v>
      </c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73">
        <f>BE34+BE39</f>
        <v>97.334149999999994</v>
      </c>
      <c r="BF31" s="52">
        <f>BF32+BF33</f>
        <v>105.94566000000002</v>
      </c>
      <c r="BG31" s="122">
        <f>BG32+BG33</f>
        <v>127.45295999999999</v>
      </c>
      <c r="BH31" s="122">
        <f t="shared" ref="BH31:BY31" si="0">BH32+BH33</f>
        <v>0</v>
      </c>
      <c r="BI31" s="122">
        <f t="shared" si="0"/>
        <v>0</v>
      </c>
      <c r="BJ31" s="122">
        <f t="shared" si="0"/>
        <v>0</v>
      </c>
      <c r="BK31" s="122">
        <f t="shared" si="0"/>
        <v>0</v>
      </c>
      <c r="BL31" s="122">
        <f t="shared" si="0"/>
        <v>0</v>
      </c>
      <c r="BM31" s="122">
        <f t="shared" si="0"/>
        <v>0</v>
      </c>
      <c r="BN31" s="122">
        <f t="shared" si="0"/>
        <v>0</v>
      </c>
      <c r="BO31" s="122">
        <f t="shared" si="0"/>
        <v>0</v>
      </c>
      <c r="BP31" s="122">
        <f t="shared" si="0"/>
        <v>0</v>
      </c>
      <c r="BQ31" s="122">
        <f t="shared" si="0"/>
        <v>0</v>
      </c>
      <c r="BR31" s="122">
        <f t="shared" si="0"/>
        <v>0</v>
      </c>
      <c r="BS31" s="122">
        <f t="shared" si="0"/>
        <v>0</v>
      </c>
      <c r="BT31" s="122">
        <f t="shared" si="0"/>
        <v>0</v>
      </c>
      <c r="BU31" s="122">
        <f t="shared" si="0"/>
        <v>0</v>
      </c>
      <c r="BV31" s="122">
        <f t="shared" si="0"/>
        <v>0</v>
      </c>
      <c r="BW31" s="122">
        <f t="shared" si="0"/>
        <v>0</v>
      </c>
      <c r="BX31" s="122">
        <f t="shared" si="0"/>
        <v>0</v>
      </c>
      <c r="BY31" s="122">
        <f t="shared" si="0"/>
        <v>0</v>
      </c>
    </row>
    <row r="32" spans="1:125" s="40" customFormat="1" ht="30.75" customHeight="1" x14ac:dyDescent="0.25">
      <c r="A32" s="123"/>
      <c r="B32" s="124"/>
      <c r="C32" s="124"/>
      <c r="D32" s="124"/>
      <c r="E32" s="124"/>
      <c r="F32" s="124"/>
      <c r="G32" s="124"/>
      <c r="H32" s="125"/>
      <c r="I32" s="126" t="s">
        <v>267</v>
      </c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8"/>
      <c r="AP32" s="109" t="s">
        <v>97</v>
      </c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75">
        <f>BE35+BE40</f>
        <v>43.223607054676478</v>
      </c>
      <c r="BF32" s="48">
        <f>BF35+BF40</f>
        <v>46.011987135118709</v>
      </c>
      <c r="BG32" s="101">
        <f>BG35+BG40</f>
        <v>52.314905013970204</v>
      </c>
      <c r="BH32" s="102">
        <f t="shared" ref="BH32:BY32" si="1">BH35+BH40</f>
        <v>0</v>
      </c>
      <c r="BI32" s="102">
        <f t="shared" si="1"/>
        <v>0</v>
      </c>
      <c r="BJ32" s="102">
        <f t="shared" si="1"/>
        <v>0</v>
      </c>
      <c r="BK32" s="102">
        <f t="shared" si="1"/>
        <v>0</v>
      </c>
      <c r="BL32" s="102">
        <f t="shared" si="1"/>
        <v>0</v>
      </c>
      <c r="BM32" s="102">
        <f t="shared" si="1"/>
        <v>0</v>
      </c>
      <c r="BN32" s="102">
        <f t="shared" si="1"/>
        <v>0</v>
      </c>
      <c r="BO32" s="102">
        <f t="shared" si="1"/>
        <v>0</v>
      </c>
      <c r="BP32" s="102">
        <f t="shared" si="1"/>
        <v>0</v>
      </c>
      <c r="BQ32" s="102">
        <f t="shared" si="1"/>
        <v>0</v>
      </c>
      <c r="BR32" s="102">
        <f t="shared" si="1"/>
        <v>0</v>
      </c>
      <c r="BS32" s="102">
        <f t="shared" si="1"/>
        <v>0</v>
      </c>
      <c r="BT32" s="102">
        <f t="shared" si="1"/>
        <v>0</v>
      </c>
      <c r="BU32" s="102">
        <f t="shared" si="1"/>
        <v>0</v>
      </c>
      <c r="BV32" s="102">
        <f t="shared" si="1"/>
        <v>0</v>
      </c>
      <c r="BW32" s="102">
        <f t="shared" si="1"/>
        <v>0</v>
      </c>
      <c r="BX32" s="102">
        <f t="shared" si="1"/>
        <v>0</v>
      </c>
      <c r="BY32" s="103">
        <f t="shared" si="1"/>
        <v>0</v>
      </c>
    </row>
    <row r="33" spans="1:77" s="40" customFormat="1" ht="30.75" customHeight="1" x14ac:dyDescent="0.25">
      <c r="A33" s="123"/>
      <c r="B33" s="124"/>
      <c r="C33" s="124"/>
      <c r="D33" s="124"/>
      <c r="E33" s="124"/>
      <c r="F33" s="124"/>
      <c r="G33" s="124"/>
      <c r="H33" s="125"/>
      <c r="I33" s="126" t="s">
        <v>268</v>
      </c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8"/>
      <c r="AP33" s="109" t="s">
        <v>97</v>
      </c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75">
        <f>BE36+BE41</f>
        <v>54.11054294532353</v>
      </c>
      <c r="BF33" s="48">
        <f>BF36+BF41</f>
        <v>59.933672864881309</v>
      </c>
      <c r="BG33" s="101">
        <f t="shared" ref="BG33:BY33" si="2">BG36+BG41</f>
        <v>75.138054986029786</v>
      </c>
      <c r="BH33" s="102">
        <f t="shared" si="2"/>
        <v>0</v>
      </c>
      <c r="BI33" s="102">
        <f t="shared" si="2"/>
        <v>0</v>
      </c>
      <c r="BJ33" s="102">
        <f t="shared" si="2"/>
        <v>0</v>
      </c>
      <c r="BK33" s="102">
        <f t="shared" si="2"/>
        <v>0</v>
      </c>
      <c r="BL33" s="102">
        <f t="shared" si="2"/>
        <v>0</v>
      </c>
      <c r="BM33" s="102">
        <f t="shared" si="2"/>
        <v>0</v>
      </c>
      <c r="BN33" s="102">
        <f t="shared" si="2"/>
        <v>0</v>
      </c>
      <c r="BO33" s="102">
        <f t="shared" si="2"/>
        <v>0</v>
      </c>
      <c r="BP33" s="102">
        <f t="shared" si="2"/>
        <v>0</v>
      </c>
      <c r="BQ33" s="102">
        <f t="shared" si="2"/>
        <v>0</v>
      </c>
      <c r="BR33" s="102">
        <f t="shared" si="2"/>
        <v>0</v>
      </c>
      <c r="BS33" s="102">
        <f t="shared" si="2"/>
        <v>0</v>
      </c>
      <c r="BT33" s="102">
        <f t="shared" si="2"/>
        <v>0</v>
      </c>
      <c r="BU33" s="102">
        <f t="shared" si="2"/>
        <v>0</v>
      </c>
      <c r="BV33" s="102">
        <f t="shared" si="2"/>
        <v>0</v>
      </c>
      <c r="BW33" s="102">
        <f t="shared" si="2"/>
        <v>0</v>
      </c>
      <c r="BX33" s="102">
        <f t="shared" si="2"/>
        <v>0</v>
      </c>
      <c r="BY33" s="103">
        <f t="shared" si="2"/>
        <v>0</v>
      </c>
    </row>
    <row r="34" spans="1:77" x14ac:dyDescent="0.25">
      <c r="A34" s="120" t="s">
        <v>105</v>
      </c>
      <c r="B34" s="120"/>
      <c r="C34" s="120"/>
      <c r="D34" s="120"/>
      <c r="E34" s="120"/>
      <c r="F34" s="120"/>
      <c r="G34" s="120"/>
      <c r="H34" s="120"/>
      <c r="I34" s="98" t="s">
        <v>106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9" t="s">
        <v>97</v>
      </c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70">
        <v>33.219810000000003</v>
      </c>
      <c r="BF34" s="53">
        <v>34.612229999999997</v>
      </c>
      <c r="BG34" s="117">
        <v>37.994779999999999</v>
      </c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</row>
    <row r="35" spans="1:77" s="42" customFormat="1" ht="32.25" customHeight="1" x14ac:dyDescent="0.25">
      <c r="A35" s="123" t="s">
        <v>271</v>
      </c>
      <c r="B35" s="124"/>
      <c r="C35" s="124"/>
      <c r="D35" s="124"/>
      <c r="E35" s="124"/>
      <c r="F35" s="124"/>
      <c r="G35" s="124"/>
      <c r="H35" s="125"/>
      <c r="I35" s="126" t="s">
        <v>269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8"/>
      <c r="AP35" s="109" t="s">
        <v>97</v>
      </c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78">
        <f>BE34/21824.494*21720.703</f>
        <v>33.061826163137169</v>
      </c>
      <c r="BF35" s="43">
        <f>BF34/22901.5*22800</f>
        <v>34.458827762373645</v>
      </c>
      <c r="BG35" s="101">
        <f>BG34/22901.5*22800</f>
        <v>37.826386219243275</v>
      </c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3"/>
    </row>
    <row r="36" spans="1:77" s="42" customFormat="1" ht="32.25" customHeight="1" x14ac:dyDescent="0.25">
      <c r="A36" s="123" t="s">
        <v>272</v>
      </c>
      <c r="B36" s="124"/>
      <c r="C36" s="124"/>
      <c r="D36" s="124"/>
      <c r="E36" s="124"/>
      <c r="F36" s="124"/>
      <c r="G36" s="124"/>
      <c r="H36" s="125"/>
      <c r="I36" s="126" t="s">
        <v>270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8"/>
      <c r="AP36" s="109" t="s">
        <v>97</v>
      </c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78">
        <f>BE34/21824.494*103.791</f>
        <v>0.15798383686283862</v>
      </c>
      <c r="BF36" s="43">
        <f>BF34/22901.5*101.5</f>
        <v>0.15340223762635635</v>
      </c>
      <c r="BG36" s="101">
        <f>BG34/22901.5*101.5</f>
        <v>0.16839378075671899</v>
      </c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3"/>
    </row>
    <row r="37" spans="1:77" x14ac:dyDescent="0.25">
      <c r="A37" s="91"/>
      <c r="B37" s="91"/>
      <c r="C37" s="91"/>
      <c r="D37" s="91"/>
      <c r="E37" s="91"/>
      <c r="F37" s="91"/>
      <c r="G37" s="91"/>
      <c r="H37" s="91"/>
      <c r="I37" s="110" t="s">
        <v>107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09" t="s">
        <v>109</v>
      </c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74">
        <f>4608.424/BE20</f>
        <v>190.57840268803309</v>
      </c>
      <c r="BF37" s="176">
        <f>3738.12/BF20</f>
        <v>147.9184061096492</v>
      </c>
      <c r="BG37" s="116">
        <f>3738.12/BG20</f>
        <v>147.9184061096492</v>
      </c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</row>
    <row r="38" spans="1:77" x14ac:dyDescent="0.25">
      <c r="A38" s="91"/>
      <c r="B38" s="91"/>
      <c r="C38" s="91"/>
      <c r="D38" s="91"/>
      <c r="E38" s="91"/>
      <c r="F38" s="91"/>
      <c r="G38" s="91"/>
      <c r="H38" s="91"/>
      <c r="I38" s="110" t="s">
        <v>108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75"/>
      <c r="BF38" s="177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</row>
    <row r="39" spans="1:77" x14ac:dyDescent="0.25">
      <c r="A39" s="120" t="s">
        <v>110</v>
      </c>
      <c r="B39" s="120"/>
      <c r="C39" s="120"/>
      <c r="D39" s="120"/>
      <c r="E39" s="120"/>
      <c r="F39" s="120"/>
      <c r="G39" s="120"/>
      <c r="H39" s="120"/>
      <c r="I39" s="98" t="s">
        <v>263</v>
      </c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9" t="s">
        <v>97</v>
      </c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70">
        <v>64.114339999999999</v>
      </c>
      <c r="BF39" s="53">
        <v>71.333430000000007</v>
      </c>
      <c r="BG39" s="117">
        <v>89.458179999999999</v>
      </c>
      <c r="BH39" s="117">
        <v>43410.567309100981</v>
      </c>
      <c r="BI39" s="117">
        <v>43410.567309100981</v>
      </c>
      <c r="BJ39" s="117">
        <v>43410.567309100981</v>
      </c>
      <c r="BK39" s="117">
        <v>43410.567309100981</v>
      </c>
      <c r="BL39" s="117">
        <v>43410.567309100981</v>
      </c>
      <c r="BM39" s="117">
        <v>43410.567309100981</v>
      </c>
      <c r="BN39" s="117">
        <v>43410.567309100981</v>
      </c>
      <c r="BO39" s="117">
        <v>43410.567309100981</v>
      </c>
      <c r="BP39" s="117">
        <v>43410.567309100981</v>
      </c>
      <c r="BQ39" s="117">
        <v>43410.567309100981</v>
      </c>
      <c r="BR39" s="117">
        <v>43410.567309100981</v>
      </c>
      <c r="BS39" s="117">
        <v>43410.567309100981</v>
      </c>
      <c r="BT39" s="117">
        <v>43410.567309100981</v>
      </c>
      <c r="BU39" s="117">
        <v>43410.567309100981</v>
      </c>
      <c r="BV39" s="117">
        <v>43410.567309100981</v>
      </c>
      <c r="BW39" s="117">
        <v>43410.567309100981</v>
      </c>
      <c r="BX39" s="117">
        <v>43410.567309100981</v>
      </c>
      <c r="BY39" s="117">
        <v>43410.567309100981</v>
      </c>
    </row>
    <row r="40" spans="1:77" s="40" customFormat="1" ht="32.25" customHeight="1" x14ac:dyDescent="0.25">
      <c r="A40" s="123" t="s">
        <v>264</v>
      </c>
      <c r="B40" s="124"/>
      <c r="C40" s="124"/>
      <c r="D40" s="124"/>
      <c r="E40" s="124"/>
      <c r="F40" s="124"/>
      <c r="G40" s="124"/>
      <c r="H40" s="125"/>
      <c r="I40" s="126" t="s">
        <v>252</v>
      </c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8"/>
      <c r="AP40" s="109" t="s">
        <v>97</v>
      </c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75">
        <f>BE39/53748.118*8518.79</f>
        <v>10.16178089153931</v>
      </c>
      <c r="BF40" s="48">
        <f>BF39/53100.1*8600.09</f>
        <v>11.553159372745062</v>
      </c>
      <c r="BG40" s="101">
        <f>BG39/53100*8600</f>
        <v>14.48851879472693</v>
      </c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3"/>
    </row>
    <row r="41" spans="1:77" s="40" customFormat="1" ht="32.25" customHeight="1" x14ac:dyDescent="0.25">
      <c r="A41" s="123" t="s">
        <v>265</v>
      </c>
      <c r="B41" s="124"/>
      <c r="C41" s="124"/>
      <c r="D41" s="124"/>
      <c r="E41" s="124"/>
      <c r="F41" s="124"/>
      <c r="G41" s="124"/>
      <c r="H41" s="125"/>
      <c r="I41" s="126" t="s">
        <v>253</v>
      </c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8"/>
      <c r="AP41" s="109" t="s">
        <v>97</v>
      </c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75">
        <f>BE39/53748.118*45229.328</f>
        <v>53.95255910846069</v>
      </c>
      <c r="BF41" s="48">
        <f>BF39/53100.1*44500.01</f>
        <v>59.78027062725495</v>
      </c>
      <c r="BG41" s="101">
        <f>BG39/53100*44500</f>
        <v>74.96966120527307</v>
      </c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3"/>
    </row>
    <row r="42" spans="1:77" x14ac:dyDescent="0.25">
      <c r="A42" s="91"/>
      <c r="B42" s="91"/>
      <c r="C42" s="91"/>
      <c r="D42" s="91"/>
      <c r="E42" s="91"/>
      <c r="F42" s="91"/>
      <c r="G42" s="91"/>
      <c r="H42" s="91"/>
      <c r="I42" s="110" t="s">
        <v>107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09" t="s">
        <v>112</v>
      </c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76">
        <f>9362.836/BE23</f>
        <v>160.8946607830739</v>
      </c>
      <c r="BF42" s="176">
        <f>8999.23/BF23</f>
        <v>156.65290440187067</v>
      </c>
      <c r="BG42" s="116">
        <f>9241.419/BG23</f>
        <v>160.87194174823193</v>
      </c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</row>
    <row r="43" spans="1:77" x14ac:dyDescent="0.25">
      <c r="A43" s="91"/>
      <c r="B43" s="91"/>
      <c r="C43" s="91"/>
      <c r="D43" s="91"/>
      <c r="E43" s="91"/>
      <c r="F43" s="91"/>
      <c r="G43" s="91"/>
      <c r="H43" s="91"/>
      <c r="I43" s="110" t="s">
        <v>111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77"/>
      <c r="BF43" s="177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</row>
    <row r="44" spans="1:77" ht="15.75" customHeight="1" x14ac:dyDescent="0.25">
      <c r="A44" s="91"/>
      <c r="B44" s="91"/>
      <c r="C44" s="91"/>
      <c r="D44" s="91"/>
      <c r="E44" s="91"/>
      <c r="F44" s="91"/>
      <c r="G44" s="91"/>
      <c r="H44" s="91"/>
      <c r="I44" s="110" t="s">
        <v>113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71" t="s">
        <v>298</v>
      </c>
      <c r="BF44" s="171" t="s">
        <v>297</v>
      </c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</row>
    <row r="45" spans="1:77" x14ac:dyDescent="0.25">
      <c r="A45" s="91"/>
      <c r="B45" s="91"/>
      <c r="C45" s="91"/>
      <c r="D45" s="91"/>
      <c r="E45" s="91"/>
      <c r="F45" s="91"/>
      <c r="G45" s="91"/>
      <c r="H45" s="91"/>
      <c r="I45" s="110" t="s">
        <v>114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72"/>
      <c r="BF45" s="172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</row>
    <row r="46" spans="1:77" x14ac:dyDescent="0.25">
      <c r="A46" s="91"/>
      <c r="B46" s="91"/>
      <c r="C46" s="91"/>
      <c r="D46" s="91"/>
      <c r="E46" s="91"/>
      <c r="F46" s="91"/>
      <c r="G46" s="91"/>
      <c r="H46" s="91"/>
      <c r="I46" s="110" t="s">
        <v>115</v>
      </c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73"/>
      <c r="BF46" s="173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</row>
    <row r="47" spans="1:77" x14ac:dyDescent="0.25">
      <c r="A47" s="142" t="s">
        <v>72</v>
      </c>
      <c r="B47" s="142"/>
      <c r="C47" s="142"/>
      <c r="D47" s="142"/>
      <c r="E47" s="142"/>
      <c r="F47" s="142"/>
      <c r="G47" s="142"/>
      <c r="H47" s="142"/>
      <c r="I47" s="143" t="s">
        <v>274</v>
      </c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11" t="s">
        <v>97</v>
      </c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66">
        <f t="shared" ref="BE47:BF49" si="3">BE50+BE53</f>
        <v>9.6444700000000001</v>
      </c>
      <c r="BF47" s="57">
        <f t="shared" si="3"/>
        <v>6.7857500000000002</v>
      </c>
      <c r="BG47" s="104">
        <f t="shared" ref="BG47:BY47" si="4">BG50+BG53</f>
        <v>8.1986299999999996</v>
      </c>
      <c r="BH47" s="104">
        <f t="shared" si="4"/>
        <v>0</v>
      </c>
      <c r="BI47" s="104">
        <f t="shared" si="4"/>
        <v>0</v>
      </c>
      <c r="BJ47" s="104">
        <f t="shared" si="4"/>
        <v>0</v>
      </c>
      <c r="BK47" s="104">
        <f t="shared" si="4"/>
        <v>0</v>
      </c>
      <c r="BL47" s="104">
        <f t="shared" si="4"/>
        <v>0</v>
      </c>
      <c r="BM47" s="104">
        <f t="shared" si="4"/>
        <v>0</v>
      </c>
      <c r="BN47" s="104">
        <f t="shared" si="4"/>
        <v>0</v>
      </c>
      <c r="BO47" s="104">
        <f t="shared" si="4"/>
        <v>0</v>
      </c>
      <c r="BP47" s="104">
        <f t="shared" si="4"/>
        <v>0</v>
      </c>
      <c r="BQ47" s="104">
        <f t="shared" si="4"/>
        <v>0</v>
      </c>
      <c r="BR47" s="104">
        <f t="shared" si="4"/>
        <v>0</v>
      </c>
      <c r="BS47" s="104">
        <f t="shared" si="4"/>
        <v>0</v>
      </c>
      <c r="BT47" s="104">
        <f t="shared" si="4"/>
        <v>0</v>
      </c>
      <c r="BU47" s="104">
        <f t="shared" si="4"/>
        <v>0</v>
      </c>
      <c r="BV47" s="104">
        <f t="shared" si="4"/>
        <v>0</v>
      </c>
      <c r="BW47" s="104">
        <f t="shared" si="4"/>
        <v>0</v>
      </c>
      <c r="BX47" s="104">
        <f t="shared" si="4"/>
        <v>0</v>
      </c>
      <c r="BY47" s="104">
        <f t="shared" si="4"/>
        <v>0</v>
      </c>
    </row>
    <row r="48" spans="1:77" s="42" customFormat="1" ht="31.5" customHeight="1" x14ac:dyDescent="0.25">
      <c r="A48" s="123"/>
      <c r="B48" s="124"/>
      <c r="C48" s="124"/>
      <c r="D48" s="124"/>
      <c r="E48" s="124"/>
      <c r="F48" s="124"/>
      <c r="G48" s="124"/>
      <c r="H48" s="125"/>
      <c r="I48" s="126" t="s">
        <v>267</v>
      </c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8"/>
      <c r="AP48" s="109" t="s">
        <v>97</v>
      </c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69">
        <f t="shared" si="3"/>
        <v>3.6989498530138851</v>
      </c>
      <c r="BF48" s="51">
        <f t="shared" si="3"/>
        <v>3.2555220496012023</v>
      </c>
      <c r="BG48" s="144">
        <f t="shared" ref="BG48:BY48" si="5">BG51+BG54</f>
        <v>3.4338941949418769</v>
      </c>
      <c r="BH48" s="145">
        <f t="shared" si="5"/>
        <v>0</v>
      </c>
      <c r="BI48" s="145">
        <f t="shared" si="5"/>
        <v>0</v>
      </c>
      <c r="BJ48" s="145">
        <f t="shared" si="5"/>
        <v>0</v>
      </c>
      <c r="BK48" s="145">
        <f t="shared" si="5"/>
        <v>0</v>
      </c>
      <c r="BL48" s="145">
        <f t="shared" si="5"/>
        <v>0</v>
      </c>
      <c r="BM48" s="145">
        <f t="shared" si="5"/>
        <v>0</v>
      </c>
      <c r="BN48" s="145">
        <f t="shared" si="5"/>
        <v>0</v>
      </c>
      <c r="BO48" s="145">
        <f t="shared" si="5"/>
        <v>0</v>
      </c>
      <c r="BP48" s="145">
        <f t="shared" si="5"/>
        <v>0</v>
      </c>
      <c r="BQ48" s="145">
        <f t="shared" si="5"/>
        <v>0</v>
      </c>
      <c r="BR48" s="145">
        <f t="shared" si="5"/>
        <v>0</v>
      </c>
      <c r="BS48" s="145">
        <f t="shared" si="5"/>
        <v>0</v>
      </c>
      <c r="BT48" s="145">
        <f t="shared" si="5"/>
        <v>0</v>
      </c>
      <c r="BU48" s="145">
        <f t="shared" si="5"/>
        <v>0</v>
      </c>
      <c r="BV48" s="145">
        <f t="shared" si="5"/>
        <v>0</v>
      </c>
      <c r="BW48" s="145">
        <f t="shared" si="5"/>
        <v>0</v>
      </c>
      <c r="BX48" s="145">
        <f t="shared" si="5"/>
        <v>0</v>
      </c>
      <c r="BY48" s="146">
        <f t="shared" si="5"/>
        <v>0</v>
      </c>
    </row>
    <row r="49" spans="1:120" s="42" customFormat="1" ht="31.5" customHeight="1" x14ac:dyDescent="0.25">
      <c r="A49" s="123"/>
      <c r="B49" s="124"/>
      <c r="C49" s="124"/>
      <c r="D49" s="124"/>
      <c r="E49" s="124"/>
      <c r="F49" s="124"/>
      <c r="G49" s="124"/>
      <c r="H49" s="125"/>
      <c r="I49" s="126" t="s">
        <v>268</v>
      </c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8"/>
      <c r="AP49" s="109" t="s">
        <v>97</v>
      </c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69">
        <f t="shared" si="3"/>
        <v>5.945520146986115</v>
      </c>
      <c r="BF49" s="51">
        <f t="shared" si="3"/>
        <v>3.5302279503987992</v>
      </c>
      <c r="BG49" s="144">
        <f t="shared" ref="BG49:BY49" si="6">BG52+BG55</f>
        <v>4.7647358050581232</v>
      </c>
      <c r="BH49" s="145">
        <f t="shared" si="6"/>
        <v>0</v>
      </c>
      <c r="BI49" s="145">
        <f t="shared" si="6"/>
        <v>0</v>
      </c>
      <c r="BJ49" s="145">
        <f t="shared" si="6"/>
        <v>0</v>
      </c>
      <c r="BK49" s="145">
        <f t="shared" si="6"/>
        <v>0</v>
      </c>
      <c r="BL49" s="145">
        <f t="shared" si="6"/>
        <v>0</v>
      </c>
      <c r="BM49" s="145">
        <f t="shared" si="6"/>
        <v>0</v>
      </c>
      <c r="BN49" s="145">
        <f t="shared" si="6"/>
        <v>0</v>
      </c>
      <c r="BO49" s="145">
        <f t="shared" si="6"/>
        <v>0</v>
      </c>
      <c r="BP49" s="145">
        <f t="shared" si="6"/>
        <v>0</v>
      </c>
      <c r="BQ49" s="145">
        <f t="shared" si="6"/>
        <v>0</v>
      </c>
      <c r="BR49" s="145">
        <f t="shared" si="6"/>
        <v>0</v>
      </c>
      <c r="BS49" s="145">
        <f t="shared" si="6"/>
        <v>0</v>
      </c>
      <c r="BT49" s="145">
        <f t="shared" si="6"/>
        <v>0</v>
      </c>
      <c r="BU49" s="145">
        <f t="shared" si="6"/>
        <v>0</v>
      </c>
      <c r="BV49" s="145">
        <f t="shared" si="6"/>
        <v>0</v>
      </c>
      <c r="BW49" s="145">
        <f t="shared" si="6"/>
        <v>0</v>
      </c>
      <c r="BX49" s="145">
        <f t="shared" si="6"/>
        <v>0</v>
      </c>
      <c r="BY49" s="146">
        <f t="shared" si="6"/>
        <v>0</v>
      </c>
    </row>
    <row r="50" spans="1:120" s="42" customFormat="1" x14ac:dyDescent="0.25">
      <c r="A50" s="95" t="s">
        <v>273</v>
      </c>
      <c r="B50" s="96"/>
      <c r="C50" s="96"/>
      <c r="D50" s="96"/>
      <c r="E50" s="96"/>
      <c r="F50" s="96"/>
      <c r="G50" s="96"/>
      <c r="H50" s="97"/>
      <c r="I50" s="129" t="s">
        <v>277</v>
      </c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1"/>
      <c r="AP50" s="99" t="s">
        <v>97</v>
      </c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74">
        <v>2.5937899999999998</v>
      </c>
      <c r="BF50" s="58">
        <v>2.5869499999999999</v>
      </c>
      <c r="BG50" s="200">
        <v>2.52643</v>
      </c>
      <c r="BH50" s="201">
        <f t="shared" ref="BH50:BY50" si="7">BH51+BH52</f>
        <v>0</v>
      </c>
      <c r="BI50" s="201">
        <f t="shared" si="7"/>
        <v>0</v>
      </c>
      <c r="BJ50" s="201">
        <f t="shared" si="7"/>
        <v>0</v>
      </c>
      <c r="BK50" s="201">
        <f t="shared" si="7"/>
        <v>0</v>
      </c>
      <c r="BL50" s="201">
        <f t="shared" si="7"/>
        <v>0</v>
      </c>
      <c r="BM50" s="201">
        <f t="shared" si="7"/>
        <v>0</v>
      </c>
      <c r="BN50" s="201">
        <f t="shared" si="7"/>
        <v>0</v>
      </c>
      <c r="BO50" s="201">
        <f t="shared" si="7"/>
        <v>0</v>
      </c>
      <c r="BP50" s="201">
        <f t="shared" si="7"/>
        <v>0</v>
      </c>
      <c r="BQ50" s="201">
        <f t="shared" si="7"/>
        <v>0</v>
      </c>
      <c r="BR50" s="201">
        <f t="shared" si="7"/>
        <v>0</v>
      </c>
      <c r="BS50" s="201">
        <f t="shared" si="7"/>
        <v>0</v>
      </c>
      <c r="BT50" s="201">
        <f t="shared" si="7"/>
        <v>0</v>
      </c>
      <c r="BU50" s="201">
        <f t="shared" si="7"/>
        <v>0</v>
      </c>
      <c r="BV50" s="201">
        <f t="shared" si="7"/>
        <v>0</v>
      </c>
      <c r="BW50" s="201">
        <f t="shared" si="7"/>
        <v>0</v>
      </c>
      <c r="BX50" s="201">
        <f t="shared" si="7"/>
        <v>0</v>
      </c>
      <c r="BY50" s="202">
        <f t="shared" si="7"/>
        <v>0</v>
      </c>
    </row>
    <row r="51" spans="1:120" s="42" customFormat="1" ht="30.75" customHeight="1" x14ac:dyDescent="0.25">
      <c r="A51" s="123" t="s">
        <v>275</v>
      </c>
      <c r="B51" s="124"/>
      <c r="C51" s="124"/>
      <c r="D51" s="124"/>
      <c r="E51" s="124"/>
      <c r="F51" s="124"/>
      <c r="G51" s="124"/>
      <c r="H51" s="125"/>
      <c r="I51" s="126" t="s">
        <v>269</v>
      </c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8"/>
      <c r="AP51" s="109" t="s">
        <v>97</v>
      </c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78">
        <f>BE50/21824.494*21720.703</f>
        <v>2.5814546827234572</v>
      </c>
      <c r="BF51" s="78">
        <f>BF50/22901.5*22800</f>
        <v>2.575484575246163</v>
      </c>
      <c r="BG51" s="101">
        <f>BG50/22901.5*22800</f>
        <v>2.5152328013448901</v>
      </c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3"/>
    </row>
    <row r="52" spans="1:120" s="42" customFormat="1" ht="30.75" customHeight="1" x14ac:dyDescent="0.25">
      <c r="A52" s="123" t="s">
        <v>276</v>
      </c>
      <c r="B52" s="124"/>
      <c r="C52" s="124"/>
      <c r="D52" s="124"/>
      <c r="E52" s="124"/>
      <c r="F52" s="124"/>
      <c r="G52" s="124"/>
      <c r="H52" s="125"/>
      <c r="I52" s="126" t="s">
        <v>270</v>
      </c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8"/>
      <c r="AP52" s="109" t="s">
        <v>97</v>
      </c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78">
        <f>BE50/21824.494*103.791</f>
        <v>1.2335317276542584E-2</v>
      </c>
      <c r="BF52" s="78">
        <f>BF50/22901.5*101.5</f>
        <v>1.1465424753837085E-2</v>
      </c>
      <c r="BG52" s="101">
        <f>BG50/22901.5*101.5</f>
        <v>1.1197198655109928E-2</v>
      </c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3"/>
    </row>
    <row r="53" spans="1:120" s="42" customFormat="1" x14ac:dyDescent="0.25">
      <c r="A53" s="95" t="s">
        <v>266</v>
      </c>
      <c r="B53" s="96"/>
      <c r="C53" s="96"/>
      <c r="D53" s="96"/>
      <c r="E53" s="96"/>
      <c r="F53" s="96"/>
      <c r="G53" s="96"/>
      <c r="H53" s="97"/>
      <c r="I53" s="129" t="s">
        <v>278</v>
      </c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1"/>
      <c r="AP53" s="99" t="s">
        <v>97</v>
      </c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71">
        <v>7.0506799999999998</v>
      </c>
      <c r="BF53" s="56">
        <v>4.1988000000000003</v>
      </c>
      <c r="BG53" s="119">
        <v>5.6722000000000001</v>
      </c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</row>
    <row r="54" spans="1:120" s="40" customFormat="1" ht="33.75" customHeight="1" x14ac:dyDescent="0.25">
      <c r="A54" s="123" t="s">
        <v>279</v>
      </c>
      <c r="B54" s="124"/>
      <c r="C54" s="124"/>
      <c r="D54" s="124"/>
      <c r="E54" s="124"/>
      <c r="F54" s="124"/>
      <c r="G54" s="124"/>
      <c r="H54" s="125"/>
      <c r="I54" s="126" t="s">
        <v>252</v>
      </c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8"/>
      <c r="AP54" s="109" t="s">
        <v>97</v>
      </c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75">
        <f>BE53/53748.118*8518.79</f>
        <v>1.1174951702904277</v>
      </c>
      <c r="BF54" s="75">
        <f>BF53/53100.1*8600.09</f>
        <v>0.68003747435503903</v>
      </c>
      <c r="BG54" s="101">
        <f>BG53/53100*8600</f>
        <v>0.91866139359698684</v>
      </c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3"/>
    </row>
    <row r="55" spans="1:120" s="40" customFormat="1" ht="33.75" customHeight="1" x14ac:dyDescent="0.25">
      <c r="A55" s="123" t="s">
        <v>280</v>
      </c>
      <c r="B55" s="124"/>
      <c r="C55" s="124"/>
      <c r="D55" s="124"/>
      <c r="E55" s="124"/>
      <c r="F55" s="124"/>
      <c r="G55" s="124"/>
      <c r="H55" s="125"/>
      <c r="I55" s="126" t="s">
        <v>253</v>
      </c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8"/>
      <c r="AP55" s="109" t="s">
        <v>97</v>
      </c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75">
        <f>BE53/53748.118*45229.328</f>
        <v>5.933184829709572</v>
      </c>
      <c r="BF55" s="75">
        <f>BF53/53100.1*44500.01</f>
        <v>3.5187625256449619</v>
      </c>
      <c r="BG55" s="101">
        <f>BG53/53100*44500</f>
        <v>4.753538606403013</v>
      </c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3"/>
    </row>
    <row r="56" spans="1:120" x14ac:dyDescent="0.25">
      <c r="A56" s="91" t="s">
        <v>73</v>
      </c>
      <c r="B56" s="91"/>
      <c r="C56" s="91"/>
      <c r="D56" s="91"/>
      <c r="E56" s="91"/>
      <c r="F56" s="91"/>
      <c r="G56" s="91"/>
      <c r="H56" s="91"/>
      <c r="I56" s="110" t="s">
        <v>57</v>
      </c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5"/>
      <c r="BF56" s="105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</row>
    <row r="57" spans="1:120" x14ac:dyDescent="0.25">
      <c r="A57" s="91"/>
      <c r="B57" s="91"/>
      <c r="C57" s="91"/>
      <c r="D57" s="91"/>
      <c r="E57" s="91"/>
      <c r="F57" s="91"/>
      <c r="G57" s="91"/>
      <c r="H57" s="91"/>
      <c r="I57" s="110" t="s">
        <v>116</v>
      </c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6"/>
      <c r="BF57" s="106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</row>
    <row r="58" spans="1:120" ht="30" customHeight="1" x14ac:dyDescent="0.25">
      <c r="A58" s="91"/>
      <c r="B58" s="91"/>
      <c r="C58" s="91"/>
      <c r="D58" s="91"/>
      <c r="E58" s="91"/>
      <c r="F58" s="91"/>
      <c r="G58" s="91"/>
      <c r="H58" s="91"/>
      <c r="I58" s="126" t="s">
        <v>287</v>
      </c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8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7"/>
      <c r="BF58" s="107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</row>
    <row r="59" spans="1:120" x14ac:dyDescent="0.25">
      <c r="A59" s="109" t="s">
        <v>117</v>
      </c>
      <c r="B59" s="109"/>
      <c r="C59" s="109"/>
      <c r="D59" s="109"/>
      <c r="E59" s="109"/>
      <c r="F59" s="109"/>
      <c r="G59" s="109"/>
      <c r="H59" s="109"/>
      <c r="I59" s="110" t="s">
        <v>118</v>
      </c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09" t="s">
        <v>59</v>
      </c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5">
        <v>25</v>
      </c>
      <c r="BF59" s="105">
        <v>25</v>
      </c>
      <c r="BG59" s="118">
        <v>25</v>
      </c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</row>
    <row r="60" spans="1:120" x14ac:dyDescent="0.25">
      <c r="A60" s="109"/>
      <c r="B60" s="109"/>
      <c r="C60" s="109"/>
      <c r="D60" s="109"/>
      <c r="E60" s="109"/>
      <c r="F60" s="109"/>
      <c r="G60" s="109"/>
      <c r="H60" s="109"/>
      <c r="I60" s="110" t="s">
        <v>58</v>
      </c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7"/>
      <c r="BF60" s="107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</row>
    <row r="61" spans="1:120" x14ac:dyDescent="0.25">
      <c r="A61" s="109" t="s">
        <v>119</v>
      </c>
      <c r="B61" s="109"/>
      <c r="C61" s="109"/>
      <c r="D61" s="109"/>
      <c r="E61" s="109"/>
      <c r="F61" s="109"/>
      <c r="G61" s="109"/>
      <c r="H61" s="109"/>
      <c r="I61" s="110" t="s">
        <v>120</v>
      </c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09" t="s">
        <v>37</v>
      </c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14">
        <f>15642.3/BE59/12</f>
        <v>52.140999999999998</v>
      </c>
      <c r="BF61" s="114">
        <f>16274.9/BF59/12</f>
        <v>54.249666666666663</v>
      </c>
      <c r="BG61" s="108">
        <f>18522.19/BG59/12</f>
        <v>61.740633333333328</v>
      </c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</row>
    <row r="62" spans="1:120" x14ac:dyDescent="0.25">
      <c r="A62" s="109"/>
      <c r="B62" s="109"/>
      <c r="C62" s="109"/>
      <c r="D62" s="109"/>
      <c r="E62" s="109"/>
      <c r="F62" s="109"/>
      <c r="G62" s="109"/>
      <c r="H62" s="109"/>
      <c r="I62" s="110" t="s">
        <v>60</v>
      </c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09" t="s">
        <v>61</v>
      </c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15"/>
      <c r="BF62" s="115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</row>
    <row r="63" spans="1:120" x14ac:dyDescent="0.25">
      <c r="A63" s="109" t="s">
        <v>121</v>
      </c>
      <c r="B63" s="109"/>
      <c r="C63" s="109"/>
      <c r="D63" s="109"/>
      <c r="E63" s="109"/>
      <c r="F63" s="109"/>
      <c r="G63" s="109"/>
      <c r="H63" s="109"/>
      <c r="I63" s="110" t="s">
        <v>122</v>
      </c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05" t="s">
        <v>238</v>
      </c>
      <c r="BF63" s="105" t="s">
        <v>238</v>
      </c>
      <c r="BG63" s="108" t="s">
        <v>238</v>
      </c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</row>
    <row r="64" spans="1:120" x14ac:dyDescent="0.25">
      <c r="A64" s="109"/>
      <c r="B64" s="109"/>
      <c r="C64" s="109"/>
      <c r="D64" s="109"/>
      <c r="E64" s="109"/>
      <c r="F64" s="109"/>
      <c r="G64" s="109"/>
      <c r="H64" s="109"/>
      <c r="I64" s="110" t="s">
        <v>62</v>
      </c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06"/>
      <c r="BF64" s="106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</row>
    <row r="65" spans="1:121" x14ac:dyDescent="0.25">
      <c r="A65" s="109"/>
      <c r="B65" s="109"/>
      <c r="C65" s="109"/>
      <c r="D65" s="109"/>
      <c r="E65" s="109"/>
      <c r="F65" s="109"/>
      <c r="G65" s="109"/>
      <c r="H65" s="109"/>
      <c r="I65" s="110" t="s">
        <v>63</v>
      </c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07"/>
      <c r="BF65" s="107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108"/>
      <c r="BS65" s="108"/>
      <c r="BT65" s="108"/>
      <c r="BU65" s="108"/>
      <c r="BV65" s="108"/>
      <c r="BW65" s="108"/>
      <c r="BX65" s="108"/>
      <c r="BY65" s="108"/>
    </row>
    <row r="66" spans="1:121" x14ac:dyDescent="0.25">
      <c r="A66" s="111" t="s">
        <v>74</v>
      </c>
      <c r="B66" s="111"/>
      <c r="C66" s="111"/>
      <c r="D66" s="111"/>
      <c r="E66" s="111"/>
      <c r="F66" s="111"/>
      <c r="G66" s="111"/>
      <c r="H66" s="111"/>
      <c r="I66" s="143" t="s">
        <v>251</v>
      </c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11" t="s">
        <v>97</v>
      </c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66">
        <f>BE67+BE68</f>
        <v>294.99476000000004</v>
      </c>
      <c r="BF66" s="57">
        <f>BF67+BF68</f>
        <v>244.42712</v>
      </c>
      <c r="BG66" s="104">
        <f>BG67+BG68</f>
        <v>308.34204799999998</v>
      </c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</row>
    <row r="67" spans="1:121" s="38" customFormat="1" ht="33" customHeight="1" x14ac:dyDescent="0.25">
      <c r="A67" s="184"/>
      <c r="B67" s="185"/>
      <c r="C67" s="185"/>
      <c r="D67" s="185"/>
      <c r="E67" s="185"/>
      <c r="F67" s="185"/>
      <c r="G67" s="185"/>
      <c r="H67" s="186"/>
      <c r="I67" s="126" t="s">
        <v>267</v>
      </c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8"/>
      <c r="AP67" s="109" t="s">
        <v>97</v>
      </c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67">
        <f t="shared" ref="BE67:BG68" si="8">BE70+BE75</f>
        <v>143.61329948478559</v>
      </c>
      <c r="BF67" s="45">
        <f t="shared" si="8"/>
        <v>127.03848910238443</v>
      </c>
      <c r="BG67" s="144">
        <f t="shared" si="8"/>
        <v>144.8735938948079</v>
      </c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6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</row>
    <row r="68" spans="1:121" s="38" customFormat="1" ht="32.25" customHeight="1" x14ac:dyDescent="0.25">
      <c r="A68" s="184"/>
      <c r="B68" s="185"/>
      <c r="C68" s="185"/>
      <c r="D68" s="185"/>
      <c r="E68" s="185"/>
      <c r="F68" s="185"/>
      <c r="G68" s="185"/>
      <c r="H68" s="186"/>
      <c r="I68" s="126" t="s">
        <v>268</v>
      </c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8"/>
      <c r="AP68" s="109" t="s">
        <v>97</v>
      </c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67">
        <f t="shared" si="8"/>
        <v>151.38146051521443</v>
      </c>
      <c r="BF68" s="45">
        <f t="shared" si="8"/>
        <v>117.38863089761558</v>
      </c>
      <c r="BG68" s="144">
        <f t="shared" si="8"/>
        <v>163.46845410519208</v>
      </c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6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</row>
    <row r="69" spans="1:121" x14ac:dyDescent="0.25">
      <c r="A69" s="99" t="s">
        <v>123</v>
      </c>
      <c r="B69" s="99"/>
      <c r="C69" s="99"/>
      <c r="D69" s="99"/>
      <c r="E69" s="99"/>
      <c r="F69" s="99"/>
      <c r="G69" s="99"/>
      <c r="H69" s="99"/>
      <c r="I69" s="98" t="s">
        <v>124</v>
      </c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9" t="s">
        <v>97</v>
      </c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71">
        <v>115.75530000000001</v>
      </c>
      <c r="BF69" s="56">
        <f>111.76384-6.85712</f>
        <v>104.90672000000001</v>
      </c>
      <c r="BG69" s="119">
        <f>121.32815-7.44393</f>
        <v>113.88422</v>
      </c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</row>
    <row r="70" spans="1:121" s="42" customFormat="1" ht="30" customHeight="1" x14ac:dyDescent="0.25">
      <c r="A70" s="123" t="s">
        <v>281</v>
      </c>
      <c r="B70" s="124"/>
      <c r="C70" s="124"/>
      <c r="D70" s="124"/>
      <c r="E70" s="124"/>
      <c r="F70" s="124"/>
      <c r="G70" s="124"/>
      <c r="H70" s="125"/>
      <c r="I70" s="126" t="s">
        <v>269</v>
      </c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8"/>
      <c r="AP70" s="109" t="s">
        <v>97</v>
      </c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78">
        <f>BE69/21824.494*21720.703</f>
        <v>115.20480117320935</v>
      </c>
      <c r="BF70" s="64">
        <f>BF69/22901.5*22800</f>
        <v>104.44177088836977</v>
      </c>
      <c r="BG70" s="101">
        <f>BG69/22901.5*22800</f>
        <v>113.37948239198305</v>
      </c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3"/>
    </row>
    <row r="71" spans="1:121" s="42" customFormat="1" ht="30" customHeight="1" x14ac:dyDescent="0.25">
      <c r="A71" s="123" t="s">
        <v>282</v>
      </c>
      <c r="B71" s="124"/>
      <c r="C71" s="124"/>
      <c r="D71" s="124"/>
      <c r="E71" s="124"/>
      <c r="F71" s="124"/>
      <c r="G71" s="124"/>
      <c r="H71" s="125"/>
      <c r="I71" s="126" t="s">
        <v>270</v>
      </c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8"/>
      <c r="AP71" s="109" t="s">
        <v>97</v>
      </c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78">
        <f>BE69/21824.494*103.791</f>
        <v>0.5504988267906693</v>
      </c>
      <c r="BF71" s="64">
        <f>BF69/22901.5*101.5</f>
        <v>0.46494911163024261</v>
      </c>
      <c r="BG71" s="101">
        <f>BG69/22901.5*101.5</f>
        <v>0.50473760801694212</v>
      </c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3"/>
    </row>
    <row r="72" spans="1:121" x14ac:dyDescent="0.25">
      <c r="A72" s="109" t="s">
        <v>125</v>
      </c>
      <c r="B72" s="109"/>
      <c r="C72" s="109"/>
      <c r="D72" s="109"/>
      <c r="E72" s="109"/>
      <c r="F72" s="109"/>
      <c r="G72" s="109"/>
      <c r="H72" s="109"/>
      <c r="I72" s="110" t="s">
        <v>126</v>
      </c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09" t="s">
        <v>97</v>
      </c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77" t="s">
        <v>238</v>
      </c>
      <c r="BF72" s="44" t="s">
        <v>238</v>
      </c>
      <c r="BG72" s="108" t="s">
        <v>238</v>
      </c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</row>
    <row r="73" spans="1:121" x14ac:dyDescent="0.25">
      <c r="A73" s="99" t="s">
        <v>127</v>
      </c>
      <c r="B73" s="99"/>
      <c r="C73" s="99"/>
      <c r="D73" s="99"/>
      <c r="E73" s="99"/>
      <c r="F73" s="99"/>
      <c r="G73" s="99"/>
      <c r="H73" s="99"/>
      <c r="I73" s="98" t="s">
        <v>128</v>
      </c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9" t="s">
        <v>97</v>
      </c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139">
        <v>179.23946000000001</v>
      </c>
      <c r="BF73" s="139">
        <v>139.5204</v>
      </c>
      <c r="BG73" s="119">
        <v>194.45782800000001</v>
      </c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</row>
    <row r="74" spans="1:121" ht="30.75" customHeight="1" x14ac:dyDescent="0.25">
      <c r="A74" s="99"/>
      <c r="B74" s="99"/>
      <c r="C74" s="99"/>
      <c r="D74" s="99"/>
      <c r="E74" s="99"/>
      <c r="F74" s="99"/>
      <c r="G74" s="99"/>
      <c r="H74" s="99"/>
      <c r="I74" s="187" t="s">
        <v>250</v>
      </c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190"/>
      <c r="BF74" s="190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</row>
    <row r="75" spans="1:121" s="38" customFormat="1" ht="34.5" customHeight="1" x14ac:dyDescent="0.25">
      <c r="A75" s="123" t="s">
        <v>254</v>
      </c>
      <c r="B75" s="124"/>
      <c r="C75" s="124"/>
      <c r="D75" s="124"/>
      <c r="E75" s="124"/>
      <c r="F75" s="124"/>
      <c r="G75" s="124"/>
      <c r="H75" s="125"/>
      <c r="I75" s="126" t="s">
        <v>252</v>
      </c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8"/>
      <c r="AP75" s="109" t="s">
        <v>97</v>
      </c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75">
        <f>BE73/53748.118*8518.79</f>
        <v>28.408498311576231</v>
      </c>
      <c r="BF75" s="75">
        <f>BF73/53100.1*8600.09</f>
        <v>22.596718214014665</v>
      </c>
      <c r="BG75" s="101">
        <f>BG73/53100*8600</f>
        <v>31.494111502824861</v>
      </c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3"/>
    </row>
    <row r="76" spans="1:121" s="38" customFormat="1" ht="34.5" customHeight="1" x14ac:dyDescent="0.25">
      <c r="A76" s="123" t="s">
        <v>255</v>
      </c>
      <c r="B76" s="124"/>
      <c r="C76" s="124"/>
      <c r="D76" s="124"/>
      <c r="E76" s="124"/>
      <c r="F76" s="124"/>
      <c r="G76" s="124"/>
      <c r="H76" s="125"/>
      <c r="I76" s="126" t="s">
        <v>253</v>
      </c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8"/>
      <c r="AP76" s="109" t="s">
        <v>97</v>
      </c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75">
        <f>BE73/53748.118*45229.328</f>
        <v>150.83096168842377</v>
      </c>
      <c r="BF76" s="75">
        <f>BF73/53100.1*44500.01</f>
        <v>116.92368178598534</v>
      </c>
      <c r="BG76" s="101">
        <f>BG73/53100*44500</f>
        <v>162.96371649717514</v>
      </c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3"/>
    </row>
    <row r="77" spans="1:121" x14ac:dyDescent="0.25">
      <c r="A77" s="109" t="s">
        <v>76</v>
      </c>
      <c r="B77" s="109"/>
      <c r="C77" s="109"/>
      <c r="D77" s="109"/>
      <c r="E77" s="109"/>
      <c r="F77" s="109"/>
      <c r="G77" s="109"/>
      <c r="H77" s="109"/>
      <c r="I77" s="110" t="s">
        <v>129</v>
      </c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5" t="s">
        <v>238</v>
      </c>
      <c r="BF77" s="105" t="s">
        <v>238</v>
      </c>
      <c r="BG77" s="178" t="s">
        <v>238</v>
      </c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80"/>
    </row>
    <row r="78" spans="1:121" x14ac:dyDescent="0.25">
      <c r="A78" s="109"/>
      <c r="B78" s="109"/>
      <c r="C78" s="109"/>
      <c r="D78" s="109"/>
      <c r="E78" s="109"/>
      <c r="F78" s="109"/>
      <c r="G78" s="109"/>
      <c r="H78" s="109"/>
      <c r="I78" s="110" t="s">
        <v>130</v>
      </c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7"/>
      <c r="BF78" s="107"/>
      <c r="BG78" s="181"/>
      <c r="BH78" s="182"/>
      <c r="BI78" s="182"/>
      <c r="BJ78" s="182"/>
      <c r="BK78" s="182"/>
      <c r="BL78" s="182"/>
      <c r="BM78" s="182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3"/>
    </row>
    <row r="79" spans="1:121" x14ac:dyDescent="0.25">
      <c r="A79" s="109" t="s">
        <v>131</v>
      </c>
      <c r="B79" s="109"/>
      <c r="C79" s="109"/>
      <c r="D79" s="109"/>
      <c r="E79" s="109"/>
      <c r="F79" s="109"/>
      <c r="G79" s="109"/>
      <c r="H79" s="109"/>
      <c r="I79" s="110" t="s">
        <v>132</v>
      </c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09" t="s">
        <v>97</v>
      </c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77" t="s">
        <v>238</v>
      </c>
      <c r="BF79" s="44" t="s">
        <v>238</v>
      </c>
      <c r="BG79" s="108" t="s">
        <v>238</v>
      </c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</row>
    <row r="80" spans="1:121" x14ac:dyDescent="0.25">
      <c r="A80" s="109" t="s">
        <v>133</v>
      </c>
      <c r="B80" s="109"/>
      <c r="C80" s="109"/>
      <c r="D80" s="109"/>
      <c r="E80" s="109"/>
      <c r="F80" s="109"/>
      <c r="G80" s="109"/>
      <c r="H80" s="109"/>
      <c r="I80" s="110" t="s">
        <v>134</v>
      </c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09" t="s">
        <v>97</v>
      </c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5" t="s">
        <v>238</v>
      </c>
      <c r="BF80" s="105" t="s">
        <v>238</v>
      </c>
      <c r="BG80" s="178" t="s">
        <v>238</v>
      </c>
      <c r="BH80" s="179"/>
      <c r="BI80" s="179"/>
      <c r="BJ80" s="179"/>
      <c r="BK80" s="179"/>
      <c r="BL80" s="179"/>
      <c r="BM80" s="179"/>
      <c r="BN80" s="179"/>
      <c r="BO80" s="179"/>
      <c r="BP80" s="179"/>
      <c r="BQ80" s="179"/>
      <c r="BR80" s="179"/>
      <c r="BS80" s="179"/>
      <c r="BT80" s="179"/>
      <c r="BU80" s="179"/>
      <c r="BV80" s="179"/>
      <c r="BW80" s="179"/>
      <c r="BX80" s="179"/>
      <c r="BY80" s="180"/>
    </row>
    <row r="81" spans="1:77" x14ac:dyDescent="0.25">
      <c r="A81" s="109"/>
      <c r="B81" s="109"/>
      <c r="C81" s="109"/>
      <c r="D81" s="109"/>
      <c r="E81" s="109"/>
      <c r="F81" s="109"/>
      <c r="G81" s="109"/>
      <c r="H81" s="109"/>
      <c r="I81" s="110" t="s">
        <v>91</v>
      </c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7"/>
      <c r="BF81" s="107"/>
      <c r="BG81" s="181"/>
      <c r="BH81" s="182"/>
      <c r="BI81" s="182"/>
      <c r="BJ81" s="182"/>
      <c r="BK81" s="182"/>
      <c r="BL81" s="182"/>
      <c r="BM81" s="182"/>
      <c r="BN81" s="182"/>
      <c r="BO81" s="182"/>
      <c r="BP81" s="182"/>
      <c r="BQ81" s="182"/>
      <c r="BR81" s="182"/>
      <c r="BS81" s="182"/>
      <c r="BT81" s="182"/>
      <c r="BU81" s="182"/>
      <c r="BV81" s="182"/>
      <c r="BW81" s="182"/>
      <c r="BX81" s="182"/>
      <c r="BY81" s="183"/>
    </row>
    <row r="82" spans="1:77" x14ac:dyDescent="0.25">
      <c r="A82" s="111" t="s">
        <v>135</v>
      </c>
      <c r="B82" s="111"/>
      <c r="C82" s="111"/>
      <c r="D82" s="111"/>
      <c r="E82" s="111"/>
      <c r="F82" s="111"/>
      <c r="G82" s="111"/>
      <c r="H82" s="111"/>
      <c r="I82" s="143" t="s">
        <v>136</v>
      </c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11" t="s">
        <v>97</v>
      </c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2">
        <f>BE84+BE86</f>
        <v>2.43079</v>
      </c>
      <c r="BF82" s="112">
        <f>BF84+BF86</f>
        <v>7.0422799999999999</v>
      </c>
      <c r="BG82" s="104">
        <f>BG84+BG86</f>
        <v>9.4166299999999996</v>
      </c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</row>
    <row r="83" spans="1:77" x14ac:dyDescent="0.25">
      <c r="A83" s="111"/>
      <c r="B83" s="111"/>
      <c r="C83" s="111"/>
      <c r="D83" s="111"/>
      <c r="E83" s="111"/>
      <c r="F83" s="111"/>
      <c r="G83" s="111"/>
      <c r="H83" s="111"/>
      <c r="I83" s="143" t="s">
        <v>137</v>
      </c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3"/>
      <c r="BF83" s="113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</row>
    <row r="84" spans="1:77" x14ac:dyDescent="0.25">
      <c r="A84" s="99" t="s">
        <v>138</v>
      </c>
      <c r="B84" s="99"/>
      <c r="C84" s="99"/>
      <c r="D84" s="99"/>
      <c r="E84" s="99"/>
      <c r="F84" s="99"/>
      <c r="G84" s="99"/>
      <c r="H84" s="99"/>
      <c r="I84" s="98" t="s">
        <v>124</v>
      </c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9" t="s">
        <v>97</v>
      </c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71">
        <v>1.1708099999999999</v>
      </c>
      <c r="BF84" s="59">
        <v>3.85758</v>
      </c>
      <c r="BG84" s="119">
        <v>4.1666699999999999</v>
      </c>
      <c r="BH84" s="119"/>
      <c r="BI84" s="119"/>
      <c r="BJ84" s="119"/>
      <c r="BK84" s="119"/>
      <c r="BL84" s="119"/>
      <c r="BM84" s="119"/>
      <c r="BN84" s="119"/>
      <c r="BO84" s="119"/>
      <c r="BP84" s="119"/>
      <c r="BQ84" s="119"/>
      <c r="BR84" s="119"/>
      <c r="BS84" s="119"/>
      <c r="BT84" s="119"/>
      <c r="BU84" s="119"/>
      <c r="BV84" s="119"/>
      <c r="BW84" s="119"/>
      <c r="BX84" s="119"/>
      <c r="BY84" s="119"/>
    </row>
    <row r="85" spans="1:77" x14ac:dyDescent="0.25">
      <c r="A85" s="109" t="s">
        <v>139</v>
      </c>
      <c r="B85" s="109"/>
      <c r="C85" s="109"/>
      <c r="D85" s="109"/>
      <c r="E85" s="109"/>
      <c r="F85" s="109"/>
      <c r="G85" s="109"/>
      <c r="H85" s="109"/>
      <c r="I85" s="110" t="s">
        <v>126</v>
      </c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09" t="s">
        <v>97</v>
      </c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77" t="s">
        <v>238</v>
      </c>
      <c r="BF85" s="44" t="s">
        <v>238</v>
      </c>
      <c r="BG85" s="108" t="s">
        <v>238</v>
      </c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</row>
    <row r="86" spans="1:77" x14ac:dyDescent="0.25">
      <c r="A86" s="99" t="s">
        <v>140</v>
      </c>
      <c r="B86" s="99"/>
      <c r="C86" s="99"/>
      <c r="D86" s="99"/>
      <c r="E86" s="99"/>
      <c r="F86" s="99"/>
      <c r="G86" s="99"/>
      <c r="H86" s="99"/>
      <c r="I86" s="98" t="s">
        <v>128</v>
      </c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9" t="s">
        <v>97</v>
      </c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139">
        <v>1.2599800000000001</v>
      </c>
      <c r="BF86" s="139">
        <v>3.1846999999999999</v>
      </c>
      <c r="BG86" s="119">
        <v>5.2499599999999997</v>
      </c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</row>
    <row r="87" spans="1:77" x14ac:dyDescent="0.25">
      <c r="A87" s="99"/>
      <c r="B87" s="99"/>
      <c r="C87" s="99"/>
      <c r="D87" s="99"/>
      <c r="E87" s="99"/>
      <c r="F87" s="99"/>
      <c r="G87" s="99"/>
      <c r="H87" s="99"/>
      <c r="I87" s="98" t="s">
        <v>104</v>
      </c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140"/>
      <c r="BF87" s="140"/>
      <c r="BG87" s="119"/>
      <c r="BH87" s="119"/>
      <c r="BI87" s="119"/>
      <c r="BJ87" s="119"/>
      <c r="BK87" s="119"/>
      <c r="BL87" s="119"/>
      <c r="BM87" s="119"/>
      <c r="BN87" s="119"/>
      <c r="BO87" s="119"/>
      <c r="BP87" s="119"/>
      <c r="BQ87" s="119"/>
      <c r="BR87" s="119"/>
      <c r="BS87" s="119"/>
      <c r="BT87" s="119"/>
      <c r="BU87" s="119"/>
      <c r="BV87" s="119"/>
      <c r="BW87" s="119"/>
      <c r="BX87" s="119"/>
      <c r="BY87" s="119"/>
    </row>
    <row r="88" spans="1:77" s="61" customFormat="1" ht="37.5" customHeight="1" x14ac:dyDescent="0.25">
      <c r="A88" s="91" t="s">
        <v>288</v>
      </c>
      <c r="B88" s="91"/>
      <c r="C88" s="91"/>
      <c r="D88" s="91"/>
      <c r="E88" s="91"/>
      <c r="F88" s="91"/>
      <c r="G88" s="91"/>
      <c r="H88" s="91"/>
      <c r="I88" s="126" t="s">
        <v>252</v>
      </c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8"/>
      <c r="AP88" s="141" t="s">
        <v>97</v>
      </c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75">
        <f>BE86/53748.118*8518.79</f>
        <v>0.1997001090196312</v>
      </c>
      <c r="BF88" s="75">
        <f>BF86/53100.1*8600.09</f>
        <v>0.51579388029401074</v>
      </c>
      <c r="BG88" s="101">
        <f>BG86/53100*8600</f>
        <v>0.85027600753295673</v>
      </c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3"/>
    </row>
    <row r="89" spans="1:77" s="61" customFormat="1" ht="37.5" customHeight="1" x14ac:dyDescent="0.25">
      <c r="A89" s="91" t="s">
        <v>289</v>
      </c>
      <c r="B89" s="91"/>
      <c r="C89" s="91"/>
      <c r="D89" s="91"/>
      <c r="E89" s="91"/>
      <c r="F89" s="91"/>
      <c r="G89" s="91"/>
      <c r="H89" s="91"/>
      <c r="I89" s="126" t="s">
        <v>253</v>
      </c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8"/>
      <c r="AP89" s="141" t="s">
        <v>97</v>
      </c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75">
        <f>BE86/53748.118*45229.328</f>
        <v>1.0602798909803688</v>
      </c>
      <c r="BF89" s="75">
        <f>BF86/53100.1*44500.01</f>
        <v>2.6689061197059893</v>
      </c>
      <c r="BG89" s="101">
        <f>BG86/53100*44500</f>
        <v>4.3996839924670432</v>
      </c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3"/>
    </row>
    <row r="90" spans="1:77" s="38" customFormat="1" ht="46.5" customHeight="1" x14ac:dyDescent="0.25">
      <c r="A90" s="191" t="s">
        <v>141</v>
      </c>
      <c r="B90" s="192"/>
      <c r="C90" s="192"/>
      <c r="D90" s="192"/>
      <c r="E90" s="192"/>
      <c r="F90" s="192"/>
      <c r="G90" s="192"/>
      <c r="H90" s="193"/>
      <c r="I90" s="194" t="s">
        <v>260</v>
      </c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6"/>
      <c r="AP90" s="141" t="s">
        <v>97</v>
      </c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62">
        <f>BE29-BE76-BE89</f>
        <v>-39.228361579404137</v>
      </c>
      <c r="BF90" s="62">
        <v>2.1345999999999998</v>
      </c>
      <c r="BG90" s="197">
        <v>-7.9416500000000001</v>
      </c>
      <c r="BH90" s="198">
        <f t="shared" ref="BH90:BY90" si="9">BH29-BH76-BH86</f>
        <v>0</v>
      </c>
      <c r="BI90" s="198">
        <f t="shared" si="9"/>
        <v>0</v>
      </c>
      <c r="BJ90" s="198">
        <f t="shared" si="9"/>
        <v>0</v>
      </c>
      <c r="BK90" s="198">
        <f t="shared" si="9"/>
        <v>0</v>
      </c>
      <c r="BL90" s="198">
        <f t="shared" si="9"/>
        <v>0</v>
      </c>
      <c r="BM90" s="198">
        <f t="shared" si="9"/>
        <v>0</v>
      </c>
      <c r="BN90" s="198">
        <f t="shared" si="9"/>
        <v>0</v>
      </c>
      <c r="BO90" s="198">
        <f t="shared" si="9"/>
        <v>0</v>
      </c>
      <c r="BP90" s="198">
        <f t="shared" si="9"/>
        <v>0</v>
      </c>
      <c r="BQ90" s="198">
        <f t="shared" si="9"/>
        <v>0</v>
      </c>
      <c r="BR90" s="198">
        <f t="shared" si="9"/>
        <v>0</v>
      </c>
      <c r="BS90" s="198">
        <f t="shared" si="9"/>
        <v>0</v>
      </c>
      <c r="BT90" s="198">
        <f t="shared" si="9"/>
        <v>0</v>
      </c>
      <c r="BU90" s="198">
        <f t="shared" si="9"/>
        <v>0</v>
      </c>
      <c r="BV90" s="198">
        <f t="shared" si="9"/>
        <v>0</v>
      </c>
      <c r="BW90" s="198">
        <f t="shared" si="9"/>
        <v>0</v>
      </c>
      <c r="BX90" s="198">
        <f t="shared" si="9"/>
        <v>0</v>
      </c>
      <c r="BY90" s="199">
        <f t="shared" si="9"/>
        <v>0</v>
      </c>
    </row>
    <row r="91" spans="1:77" x14ac:dyDescent="0.25">
      <c r="A91" s="109" t="s">
        <v>144</v>
      </c>
      <c r="B91" s="109"/>
      <c r="C91" s="109"/>
      <c r="D91" s="109"/>
      <c r="E91" s="109"/>
      <c r="F91" s="109"/>
      <c r="G91" s="109"/>
      <c r="H91" s="109"/>
      <c r="I91" s="110" t="s">
        <v>142</v>
      </c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5" t="s">
        <v>238</v>
      </c>
      <c r="BF91" s="105" t="s">
        <v>238</v>
      </c>
      <c r="BG91" s="108" t="s">
        <v>238</v>
      </c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</row>
    <row r="92" spans="1:77" x14ac:dyDescent="0.25">
      <c r="A92" s="109"/>
      <c r="B92" s="109"/>
      <c r="C92" s="109"/>
      <c r="D92" s="109"/>
      <c r="E92" s="109"/>
      <c r="F92" s="109"/>
      <c r="G92" s="109"/>
      <c r="H92" s="109"/>
      <c r="I92" s="110" t="s">
        <v>143</v>
      </c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6"/>
      <c r="BF92" s="106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</row>
    <row r="93" spans="1:77" x14ac:dyDescent="0.25">
      <c r="A93" s="109"/>
      <c r="B93" s="109"/>
      <c r="C93" s="109"/>
      <c r="D93" s="109"/>
      <c r="E93" s="109"/>
      <c r="F93" s="109"/>
      <c r="G93" s="109"/>
      <c r="H93" s="109"/>
      <c r="I93" s="110" t="s">
        <v>137</v>
      </c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7"/>
      <c r="BF93" s="107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</row>
    <row r="94" spans="1:77" x14ac:dyDescent="0.25">
      <c r="A94" s="109" t="s">
        <v>256</v>
      </c>
      <c r="B94" s="109"/>
      <c r="C94" s="109"/>
      <c r="D94" s="109"/>
      <c r="E94" s="109"/>
      <c r="F94" s="109"/>
      <c r="G94" s="109"/>
      <c r="H94" s="109"/>
      <c r="I94" s="110" t="s">
        <v>124</v>
      </c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09" t="s">
        <v>97</v>
      </c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77" t="s">
        <v>238</v>
      </c>
      <c r="BF94" s="44" t="s">
        <v>238</v>
      </c>
      <c r="BG94" s="108" t="s">
        <v>238</v>
      </c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</row>
    <row r="95" spans="1:77" x14ac:dyDescent="0.25">
      <c r="A95" s="109" t="s">
        <v>257</v>
      </c>
      <c r="B95" s="109"/>
      <c r="C95" s="109"/>
      <c r="D95" s="109"/>
      <c r="E95" s="109"/>
      <c r="F95" s="109"/>
      <c r="G95" s="109"/>
      <c r="H95" s="109"/>
      <c r="I95" s="110" t="s">
        <v>126</v>
      </c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09" t="s">
        <v>97</v>
      </c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77" t="s">
        <v>238</v>
      </c>
      <c r="BF95" s="44" t="s">
        <v>238</v>
      </c>
      <c r="BG95" s="108" t="s">
        <v>238</v>
      </c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8"/>
    </row>
    <row r="96" spans="1:77" x14ac:dyDescent="0.25">
      <c r="A96" s="109" t="s">
        <v>258</v>
      </c>
      <c r="B96" s="109"/>
      <c r="C96" s="109"/>
      <c r="D96" s="109"/>
      <c r="E96" s="109"/>
      <c r="F96" s="109"/>
      <c r="G96" s="109"/>
      <c r="H96" s="109"/>
      <c r="I96" s="110" t="s">
        <v>128</v>
      </c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09" t="s">
        <v>97</v>
      </c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5" t="s">
        <v>238</v>
      </c>
      <c r="BF96" s="105" t="s">
        <v>238</v>
      </c>
      <c r="BG96" s="178" t="s">
        <v>238</v>
      </c>
      <c r="BH96" s="179"/>
      <c r="BI96" s="179"/>
      <c r="BJ96" s="179"/>
      <c r="BK96" s="179"/>
      <c r="BL96" s="179"/>
      <c r="BM96" s="179"/>
      <c r="BN96" s="179"/>
      <c r="BO96" s="179"/>
      <c r="BP96" s="179"/>
      <c r="BQ96" s="179"/>
      <c r="BR96" s="179"/>
      <c r="BS96" s="179"/>
      <c r="BT96" s="179"/>
      <c r="BU96" s="179"/>
      <c r="BV96" s="179"/>
      <c r="BW96" s="179"/>
      <c r="BX96" s="179"/>
      <c r="BY96" s="180"/>
    </row>
    <row r="97" spans="1:94" x14ac:dyDescent="0.25">
      <c r="A97" s="109"/>
      <c r="B97" s="109"/>
      <c r="C97" s="109"/>
      <c r="D97" s="109"/>
      <c r="E97" s="109"/>
      <c r="F97" s="109"/>
      <c r="G97" s="109"/>
      <c r="H97" s="109"/>
      <c r="I97" s="110" t="s">
        <v>104</v>
      </c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7"/>
      <c r="BF97" s="107"/>
      <c r="BG97" s="181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  <c r="BU97" s="182"/>
      <c r="BV97" s="182"/>
      <c r="BW97" s="182"/>
      <c r="BX97" s="182"/>
      <c r="BY97" s="183"/>
    </row>
    <row r="98" spans="1:94" ht="31.5" customHeight="1" x14ac:dyDescent="0.25">
      <c r="A98" s="111" t="s">
        <v>145</v>
      </c>
      <c r="B98" s="111"/>
      <c r="C98" s="111"/>
      <c r="D98" s="111"/>
      <c r="E98" s="111"/>
      <c r="F98" s="111"/>
      <c r="G98" s="111"/>
      <c r="H98" s="111"/>
      <c r="I98" s="132" t="s">
        <v>284</v>
      </c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4"/>
      <c r="AP98" s="111" t="s">
        <v>97</v>
      </c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73">
        <v>0</v>
      </c>
      <c r="BF98" s="60">
        <v>0</v>
      </c>
      <c r="BG98" s="122">
        <v>0</v>
      </c>
      <c r="BH98" s="122">
        <v>3125.419740463185</v>
      </c>
      <c r="BI98" s="122">
        <v>3125.419740463185</v>
      </c>
      <c r="BJ98" s="122">
        <v>3125.419740463185</v>
      </c>
      <c r="BK98" s="122">
        <v>3125.419740463185</v>
      </c>
      <c r="BL98" s="122">
        <v>3125.419740463185</v>
      </c>
      <c r="BM98" s="122">
        <v>3125.419740463185</v>
      </c>
      <c r="BN98" s="122">
        <v>3125.419740463185</v>
      </c>
      <c r="BO98" s="122">
        <v>3125.419740463185</v>
      </c>
      <c r="BP98" s="122">
        <v>3125.419740463185</v>
      </c>
      <c r="BQ98" s="122">
        <v>3125.419740463185</v>
      </c>
      <c r="BR98" s="122">
        <v>3125.419740463185</v>
      </c>
      <c r="BS98" s="122">
        <v>3125.419740463185</v>
      </c>
      <c r="BT98" s="122">
        <v>3125.419740463185</v>
      </c>
      <c r="BU98" s="122">
        <v>3125.419740463185</v>
      </c>
      <c r="BV98" s="122">
        <v>3125.419740463185</v>
      </c>
      <c r="BW98" s="122">
        <v>3125.419740463185</v>
      </c>
      <c r="BX98" s="122">
        <v>3125.419740463185</v>
      </c>
      <c r="BY98" s="122">
        <v>3125.419740463185</v>
      </c>
    </row>
    <row r="99" spans="1:94" s="49" customFormat="1" x14ac:dyDescent="0.25">
      <c r="A99" s="95" t="s">
        <v>285</v>
      </c>
      <c r="B99" s="96"/>
      <c r="C99" s="96"/>
      <c r="D99" s="96"/>
      <c r="E99" s="96"/>
      <c r="F99" s="96"/>
      <c r="G99" s="96"/>
      <c r="H99" s="97"/>
      <c r="I99" s="98" t="s">
        <v>124</v>
      </c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9" t="s">
        <v>97</v>
      </c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54">
        <v>0</v>
      </c>
      <c r="BF99" s="54">
        <v>0</v>
      </c>
      <c r="BG99" s="92">
        <v>0</v>
      </c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4"/>
    </row>
    <row r="100" spans="1:94" s="49" customFormat="1" x14ac:dyDescent="0.25">
      <c r="A100" s="95" t="s">
        <v>286</v>
      </c>
      <c r="B100" s="96"/>
      <c r="C100" s="96"/>
      <c r="D100" s="96"/>
      <c r="E100" s="96"/>
      <c r="F100" s="96"/>
      <c r="G100" s="96"/>
      <c r="H100" s="97"/>
      <c r="I100" s="98" t="s">
        <v>283</v>
      </c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9" t="s">
        <v>97</v>
      </c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54">
        <v>0</v>
      </c>
      <c r="BF100" s="54">
        <v>0</v>
      </c>
      <c r="BG100" s="92">
        <v>0</v>
      </c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4"/>
    </row>
    <row r="101" spans="1:94" x14ac:dyDescent="0.25">
      <c r="A101" s="109" t="s">
        <v>147</v>
      </c>
      <c r="B101" s="109"/>
      <c r="C101" s="109"/>
      <c r="D101" s="109"/>
      <c r="E101" s="109"/>
      <c r="F101" s="109"/>
      <c r="G101" s="109"/>
      <c r="H101" s="109"/>
      <c r="I101" s="110" t="s">
        <v>40</v>
      </c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09" t="s">
        <v>41</v>
      </c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35" t="s">
        <v>238</v>
      </c>
      <c r="BF101" s="135" t="s">
        <v>238</v>
      </c>
      <c r="BG101" s="138" t="s">
        <v>238</v>
      </c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138"/>
      <c r="BY101" s="138"/>
    </row>
    <row r="102" spans="1:94" x14ac:dyDescent="0.25">
      <c r="A102" s="109"/>
      <c r="B102" s="109"/>
      <c r="C102" s="109"/>
      <c r="D102" s="109"/>
      <c r="E102" s="109"/>
      <c r="F102" s="109"/>
      <c r="G102" s="109"/>
      <c r="H102" s="109"/>
      <c r="I102" s="110" t="s">
        <v>146</v>
      </c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36"/>
      <c r="BF102" s="136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8"/>
      <c r="BR102" s="138"/>
      <c r="BS102" s="138"/>
      <c r="BT102" s="138"/>
      <c r="BU102" s="138"/>
      <c r="BV102" s="138"/>
      <c r="BW102" s="138"/>
      <c r="BX102" s="138"/>
      <c r="BY102" s="138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</row>
    <row r="103" spans="1:94" x14ac:dyDescent="0.25">
      <c r="A103" s="109"/>
      <c r="B103" s="109"/>
      <c r="C103" s="109"/>
      <c r="D103" s="109"/>
      <c r="E103" s="109"/>
      <c r="F103" s="109"/>
      <c r="G103" s="109"/>
      <c r="H103" s="109"/>
      <c r="I103" s="110" t="s">
        <v>75</v>
      </c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37"/>
      <c r="BF103" s="137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8"/>
      <c r="BR103" s="138"/>
      <c r="BS103" s="138"/>
      <c r="BT103" s="138"/>
      <c r="BU103" s="138"/>
      <c r="BV103" s="138"/>
      <c r="BW103" s="138"/>
      <c r="BX103" s="138"/>
      <c r="BY103" s="138"/>
    </row>
    <row r="104" spans="1:94" x14ac:dyDescent="0.25">
      <c r="A104" s="109" t="s">
        <v>259</v>
      </c>
      <c r="B104" s="109"/>
      <c r="C104" s="109"/>
      <c r="D104" s="109"/>
      <c r="E104" s="109"/>
      <c r="F104" s="109"/>
      <c r="G104" s="109"/>
      <c r="H104" s="109"/>
      <c r="I104" s="110" t="s">
        <v>54</v>
      </c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05" t="s">
        <v>238</v>
      </c>
      <c r="BF104" s="105" t="s">
        <v>238</v>
      </c>
      <c r="BG104" s="108" t="s">
        <v>238</v>
      </c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</row>
    <row r="105" spans="1:94" x14ac:dyDescent="0.25">
      <c r="A105" s="109"/>
      <c r="B105" s="109"/>
      <c r="C105" s="109"/>
      <c r="D105" s="109"/>
      <c r="E105" s="109"/>
      <c r="F105" s="109"/>
      <c r="G105" s="109"/>
      <c r="H105" s="109"/>
      <c r="I105" s="110" t="s">
        <v>55</v>
      </c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06"/>
      <c r="BF105" s="106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</row>
    <row r="106" spans="1:94" x14ac:dyDescent="0.25">
      <c r="A106" s="109"/>
      <c r="B106" s="109"/>
      <c r="C106" s="109"/>
      <c r="D106" s="109"/>
      <c r="E106" s="109"/>
      <c r="F106" s="109"/>
      <c r="G106" s="109"/>
      <c r="H106" s="109"/>
      <c r="I106" s="110" t="s">
        <v>77</v>
      </c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06"/>
      <c r="BF106" s="106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</row>
    <row r="107" spans="1:94" x14ac:dyDescent="0.25">
      <c r="A107" s="109"/>
      <c r="B107" s="109"/>
      <c r="C107" s="109"/>
      <c r="D107" s="109"/>
      <c r="E107" s="109"/>
      <c r="F107" s="109"/>
      <c r="G107" s="109"/>
      <c r="H107" s="109"/>
      <c r="I107" s="110" t="s">
        <v>78</v>
      </c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06"/>
      <c r="BF107" s="106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</row>
    <row r="108" spans="1:94" x14ac:dyDescent="0.25">
      <c r="A108" s="109"/>
      <c r="B108" s="109"/>
      <c r="C108" s="109"/>
      <c r="D108" s="109"/>
      <c r="E108" s="109"/>
      <c r="F108" s="109"/>
      <c r="G108" s="109"/>
      <c r="H108" s="109"/>
      <c r="I108" s="110" t="s">
        <v>79</v>
      </c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07"/>
      <c r="BF108" s="107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</row>
    <row r="110" spans="1:94" hidden="1" x14ac:dyDescent="0.25"/>
    <row r="111" spans="1:94" hidden="1" x14ac:dyDescent="0.25">
      <c r="A111" s="32" t="s">
        <v>148</v>
      </c>
      <c r="M111" s="33" t="s">
        <v>149</v>
      </c>
    </row>
    <row r="112" spans="1:94" hidden="1" x14ac:dyDescent="0.25">
      <c r="M112" s="33" t="s">
        <v>150</v>
      </c>
    </row>
    <row r="113" spans="1:71" hidden="1" x14ac:dyDescent="0.25">
      <c r="M113" s="33" t="s">
        <v>151</v>
      </c>
    </row>
    <row r="114" spans="1:71" hidden="1" x14ac:dyDescent="0.25">
      <c r="M114" s="33" t="s">
        <v>236</v>
      </c>
    </row>
    <row r="115" spans="1:71" hidden="1" x14ac:dyDescent="0.25"/>
    <row r="116" spans="1:71" hidden="1" x14ac:dyDescent="0.25"/>
    <row r="117" spans="1:71" hidden="1" x14ac:dyDescent="0.25"/>
    <row r="118" spans="1:71" hidden="1" x14ac:dyDescent="0.25"/>
    <row r="119" spans="1:71" x14ac:dyDescent="0.25">
      <c r="BE119" s="65"/>
    </row>
    <row r="120" spans="1:7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1:71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71" s="36" customFormat="1" ht="20.25" x14ac:dyDescent="0.3">
      <c r="A122" s="35" t="s">
        <v>239</v>
      </c>
      <c r="BS122" s="36" t="s">
        <v>291</v>
      </c>
    </row>
    <row r="128" spans="1:71" x14ac:dyDescent="0.25">
      <c r="BF128" s="47"/>
    </row>
    <row r="129" spans="57:76" x14ac:dyDescent="0.25">
      <c r="BF129" s="50"/>
    </row>
    <row r="131" spans="57:76" hidden="1" x14ac:dyDescent="0.25">
      <c r="BE131" s="65">
        <f>BE68+BE98+BE82</f>
        <v>153.81225051521443</v>
      </c>
      <c r="BF131" s="50">
        <f>BF68-BF90+BF98</f>
        <v>115.25403089761558</v>
      </c>
      <c r="BG131" s="100">
        <f>BG68+BG98</f>
        <v>163.46845410519208</v>
      </c>
      <c r="BH131" s="100">
        <f t="shared" ref="BH131:BX131" si="10">BH68-BH90+BH98</f>
        <v>3125.419740463185</v>
      </c>
      <c r="BI131" s="100">
        <f t="shared" si="10"/>
        <v>3125.419740463185</v>
      </c>
      <c r="BJ131" s="100">
        <f t="shared" si="10"/>
        <v>3125.419740463185</v>
      </c>
      <c r="BK131" s="100">
        <f t="shared" si="10"/>
        <v>3125.419740463185</v>
      </c>
      <c r="BL131" s="100">
        <f t="shared" si="10"/>
        <v>3125.419740463185</v>
      </c>
      <c r="BM131" s="100">
        <f t="shared" si="10"/>
        <v>3125.419740463185</v>
      </c>
      <c r="BN131" s="100">
        <f t="shared" si="10"/>
        <v>3125.419740463185</v>
      </c>
      <c r="BO131" s="100">
        <f t="shared" si="10"/>
        <v>3125.419740463185</v>
      </c>
      <c r="BP131" s="100">
        <f t="shared" si="10"/>
        <v>3125.419740463185</v>
      </c>
      <c r="BQ131" s="100">
        <f t="shared" si="10"/>
        <v>3125.419740463185</v>
      </c>
      <c r="BR131" s="100">
        <f t="shared" si="10"/>
        <v>3125.419740463185</v>
      </c>
      <c r="BS131" s="100">
        <f t="shared" si="10"/>
        <v>3125.419740463185</v>
      </c>
      <c r="BT131" s="100">
        <f t="shared" si="10"/>
        <v>3125.419740463185</v>
      </c>
      <c r="BU131" s="100">
        <f t="shared" si="10"/>
        <v>3125.419740463185</v>
      </c>
      <c r="BV131" s="100">
        <f t="shared" si="10"/>
        <v>3125.419740463185</v>
      </c>
      <c r="BW131" s="100">
        <f t="shared" si="10"/>
        <v>3125.419740463185</v>
      </c>
      <c r="BX131" s="100">
        <f t="shared" si="10"/>
        <v>3125.419740463185</v>
      </c>
    </row>
  </sheetData>
  <mergeCells count="348">
    <mergeCell ref="AP71:BD71"/>
    <mergeCell ref="BG71:BY71"/>
    <mergeCell ref="A35:H35"/>
    <mergeCell ref="BG35:BY35"/>
    <mergeCell ref="AP35:BD35"/>
    <mergeCell ref="I35:AO35"/>
    <mergeCell ref="A36:H36"/>
    <mergeCell ref="I36:AO36"/>
    <mergeCell ref="AP36:BD36"/>
    <mergeCell ref="BG36:BY36"/>
    <mergeCell ref="A50:H50"/>
    <mergeCell ref="I50:AO50"/>
    <mergeCell ref="AP50:BD50"/>
    <mergeCell ref="BG50:BY50"/>
    <mergeCell ref="A48:H48"/>
    <mergeCell ref="A49:H49"/>
    <mergeCell ref="I48:AO48"/>
    <mergeCell ref="AP48:BD48"/>
    <mergeCell ref="BF44:BF46"/>
    <mergeCell ref="BG44:BY46"/>
    <mergeCell ref="BG49:BY49"/>
    <mergeCell ref="A70:H70"/>
    <mergeCell ref="I70:AO70"/>
    <mergeCell ref="BG61:BY62"/>
    <mergeCell ref="A90:H90"/>
    <mergeCell ref="I90:AO90"/>
    <mergeCell ref="AP90:BD90"/>
    <mergeCell ref="BG90:BY90"/>
    <mergeCell ref="A75:H75"/>
    <mergeCell ref="I75:AO75"/>
    <mergeCell ref="AP75:BD75"/>
    <mergeCell ref="BG75:BY75"/>
    <mergeCell ref="A76:H76"/>
    <mergeCell ref="I76:AO76"/>
    <mergeCell ref="AP76:BD76"/>
    <mergeCell ref="BG76:BY76"/>
    <mergeCell ref="AP77:BD78"/>
    <mergeCell ref="I80:AO80"/>
    <mergeCell ref="I81:AO81"/>
    <mergeCell ref="AP79:BD79"/>
    <mergeCell ref="A79:H79"/>
    <mergeCell ref="I77:AO77"/>
    <mergeCell ref="A82:H83"/>
    <mergeCell ref="I83:AO83"/>
    <mergeCell ref="BG80:BY81"/>
    <mergeCell ref="BG77:BY78"/>
    <mergeCell ref="BG82:BY83"/>
    <mergeCell ref="BG84:BY84"/>
    <mergeCell ref="A77:H78"/>
    <mergeCell ref="I79:AO79"/>
    <mergeCell ref="I78:AO78"/>
    <mergeCell ref="BE82:BE83"/>
    <mergeCell ref="A67:H67"/>
    <mergeCell ref="I67:AO67"/>
    <mergeCell ref="AP67:BD67"/>
    <mergeCell ref="BG67:BY67"/>
    <mergeCell ref="A68:H68"/>
    <mergeCell ref="I68:AO68"/>
    <mergeCell ref="AP68:BD68"/>
    <mergeCell ref="BG68:BY68"/>
    <mergeCell ref="I72:AO72"/>
    <mergeCell ref="AP72:BD72"/>
    <mergeCell ref="I74:AO74"/>
    <mergeCell ref="I73:AO73"/>
    <mergeCell ref="BG72:BY72"/>
    <mergeCell ref="A73:H74"/>
    <mergeCell ref="BF73:BF74"/>
    <mergeCell ref="BG73:BY74"/>
    <mergeCell ref="BG69:BY69"/>
    <mergeCell ref="BE73:BE74"/>
    <mergeCell ref="BG70:BY70"/>
    <mergeCell ref="I71:AO71"/>
    <mergeCell ref="CD102:CP102"/>
    <mergeCell ref="AP73:BD74"/>
    <mergeCell ref="A69:H69"/>
    <mergeCell ref="AP69:BD69"/>
    <mergeCell ref="A94:H94"/>
    <mergeCell ref="I94:AO94"/>
    <mergeCell ref="AP84:BD84"/>
    <mergeCell ref="A85:H85"/>
    <mergeCell ref="AP85:BD85"/>
    <mergeCell ref="A96:H97"/>
    <mergeCell ref="A86:H87"/>
    <mergeCell ref="AP86:BD87"/>
    <mergeCell ref="A84:H84"/>
    <mergeCell ref="I82:AO82"/>
    <mergeCell ref="A80:H81"/>
    <mergeCell ref="AP80:BD81"/>
    <mergeCell ref="BE96:BE97"/>
    <mergeCell ref="BF96:BF97"/>
    <mergeCell ref="BG96:BY97"/>
    <mergeCell ref="I91:AO91"/>
    <mergeCell ref="I87:AO87"/>
    <mergeCell ref="I85:AO85"/>
    <mergeCell ref="I86:AO86"/>
    <mergeCell ref="AP70:BD70"/>
    <mergeCell ref="A15:H19"/>
    <mergeCell ref="I23:AO23"/>
    <mergeCell ref="BF37:BF38"/>
    <mergeCell ref="BE37:BE38"/>
    <mergeCell ref="BF42:BF43"/>
    <mergeCell ref="BE42:BE43"/>
    <mergeCell ref="BE80:BE81"/>
    <mergeCell ref="BF80:BF81"/>
    <mergeCell ref="BE77:BE78"/>
    <mergeCell ref="BF77:BF78"/>
    <mergeCell ref="I16:AO16"/>
    <mergeCell ref="I24:AO24"/>
    <mergeCell ref="A61:H62"/>
    <mergeCell ref="A66:H66"/>
    <mergeCell ref="AP66:BD66"/>
    <mergeCell ref="I64:AO64"/>
    <mergeCell ref="I65:AO65"/>
    <mergeCell ref="I66:AO66"/>
    <mergeCell ref="A59:H60"/>
    <mergeCell ref="A28:H28"/>
    <mergeCell ref="A29:H30"/>
    <mergeCell ref="AP62:BD62"/>
    <mergeCell ref="I61:AO61"/>
    <mergeCell ref="A71:H71"/>
    <mergeCell ref="BG20:BY20"/>
    <mergeCell ref="BG15:BY19"/>
    <mergeCell ref="I19:AO19"/>
    <mergeCell ref="AP15:BD19"/>
    <mergeCell ref="AP27:BD27"/>
    <mergeCell ref="BG56:BY58"/>
    <mergeCell ref="BE44:BE46"/>
    <mergeCell ref="I47:AO47"/>
    <mergeCell ref="AP59:BD60"/>
    <mergeCell ref="AP28:BD28"/>
    <mergeCell ref="AP29:BD30"/>
    <mergeCell ref="AP39:BD39"/>
    <mergeCell ref="BE21:BE22"/>
    <mergeCell ref="BF21:BF22"/>
    <mergeCell ref="BE23:BE24"/>
    <mergeCell ref="BF23:BF24"/>
    <mergeCell ref="I30:AO30"/>
    <mergeCell ref="I60:AO60"/>
    <mergeCell ref="AP54:BD54"/>
    <mergeCell ref="I55:AO55"/>
    <mergeCell ref="AP55:BD55"/>
    <mergeCell ref="I57:AO57"/>
    <mergeCell ref="AP49:BD49"/>
    <mergeCell ref="I49:AO49"/>
    <mergeCell ref="A5:BY5"/>
    <mergeCell ref="A11:H11"/>
    <mergeCell ref="I11:AO11"/>
    <mergeCell ref="AP11:BD11"/>
    <mergeCell ref="BG12:BY12"/>
    <mergeCell ref="BG14:BY14"/>
    <mergeCell ref="BG13:BY13"/>
    <mergeCell ref="A13:H13"/>
    <mergeCell ref="I13:AO13"/>
    <mergeCell ref="AP13:BD13"/>
    <mergeCell ref="A14:H14"/>
    <mergeCell ref="I14:AO14"/>
    <mergeCell ref="AP14:BD14"/>
    <mergeCell ref="A7:BY7"/>
    <mergeCell ref="A9:BY9"/>
    <mergeCell ref="BE11:BE13"/>
    <mergeCell ref="BF11:BF13"/>
    <mergeCell ref="DE66:DQ66"/>
    <mergeCell ref="BG11:BY11"/>
    <mergeCell ref="I17:AO17"/>
    <mergeCell ref="I18:AO18"/>
    <mergeCell ref="I15:AO15"/>
    <mergeCell ref="A20:H20"/>
    <mergeCell ref="I20:AO20"/>
    <mergeCell ref="AP20:BD20"/>
    <mergeCell ref="A23:H24"/>
    <mergeCell ref="AP23:BD24"/>
    <mergeCell ref="BG25:BY25"/>
    <mergeCell ref="BG26:BY26"/>
    <mergeCell ref="BG27:BY27"/>
    <mergeCell ref="BG28:BY28"/>
    <mergeCell ref="BG23:BY24"/>
    <mergeCell ref="I22:AO22"/>
    <mergeCell ref="BG21:BY22"/>
    <mergeCell ref="BG29:BY30"/>
    <mergeCell ref="A12:H12"/>
    <mergeCell ref="I12:AO12"/>
    <mergeCell ref="AP12:BD12"/>
    <mergeCell ref="BF15:BF19"/>
    <mergeCell ref="BE15:BE19"/>
    <mergeCell ref="I58:AO58"/>
    <mergeCell ref="I62:AO62"/>
    <mergeCell ref="A63:H65"/>
    <mergeCell ref="AP63:BD65"/>
    <mergeCell ref="BG63:BY65"/>
    <mergeCell ref="I26:AO26"/>
    <mergeCell ref="I27:AO27"/>
    <mergeCell ref="I28:AO28"/>
    <mergeCell ref="I29:AO29"/>
    <mergeCell ref="AP34:BD34"/>
    <mergeCell ref="I31:AO31"/>
    <mergeCell ref="AP47:BD47"/>
    <mergeCell ref="I38:AO38"/>
    <mergeCell ref="A32:H32"/>
    <mergeCell ref="I32:AO32"/>
    <mergeCell ref="AP32:BD32"/>
    <mergeCell ref="A33:H33"/>
    <mergeCell ref="I33:AO33"/>
    <mergeCell ref="AP33:BD33"/>
    <mergeCell ref="A40:H40"/>
    <mergeCell ref="I40:AO40"/>
    <mergeCell ref="AP40:BD40"/>
    <mergeCell ref="BG48:BY48"/>
    <mergeCell ref="I63:AO63"/>
    <mergeCell ref="I59:AO59"/>
    <mergeCell ref="A56:H58"/>
    <mergeCell ref="A39:H39"/>
    <mergeCell ref="AP41:BD41"/>
    <mergeCell ref="A54:H54"/>
    <mergeCell ref="A55:H55"/>
    <mergeCell ref="A47:H47"/>
    <mergeCell ref="A41:H41"/>
    <mergeCell ref="I41:AO41"/>
    <mergeCell ref="A44:H46"/>
    <mergeCell ref="I39:AO39"/>
    <mergeCell ref="A42:H43"/>
    <mergeCell ref="AP42:BD43"/>
    <mergeCell ref="I56:AO56"/>
    <mergeCell ref="I43:AO43"/>
    <mergeCell ref="I42:AO42"/>
    <mergeCell ref="AP56:BD58"/>
    <mergeCell ref="I54:AO54"/>
    <mergeCell ref="AP44:BD46"/>
    <mergeCell ref="I46:AO46"/>
    <mergeCell ref="I44:AO44"/>
    <mergeCell ref="I45:AO45"/>
    <mergeCell ref="BG95:BY95"/>
    <mergeCell ref="BG91:BY93"/>
    <mergeCell ref="BG86:BY87"/>
    <mergeCell ref="I92:AO92"/>
    <mergeCell ref="BG89:BY89"/>
    <mergeCell ref="BG88:BY88"/>
    <mergeCell ref="AP89:BD89"/>
    <mergeCell ref="AP88:BD88"/>
    <mergeCell ref="I89:AO89"/>
    <mergeCell ref="I88:AO88"/>
    <mergeCell ref="I97:AO97"/>
    <mergeCell ref="AP96:BD97"/>
    <mergeCell ref="I95:AO95"/>
    <mergeCell ref="I96:AO96"/>
    <mergeCell ref="AP95:BD95"/>
    <mergeCell ref="AP94:BD94"/>
    <mergeCell ref="BF86:BF87"/>
    <mergeCell ref="BE86:BE87"/>
    <mergeCell ref="BF91:BF93"/>
    <mergeCell ref="BE91:BE93"/>
    <mergeCell ref="I104:AO104"/>
    <mergeCell ref="I103:AO103"/>
    <mergeCell ref="I102:AO102"/>
    <mergeCell ref="I101:AO101"/>
    <mergeCell ref="BG101:BY103"/>
    <mergeCell ref="A99:H99"/>
    <mergeCell ref="I99:AO99"/>
    <mergeCell ref="AP99:BD99"/>
    <mergeCell ref="BG98:BY98"/>
    <mergeCell ref="AP25:BD25"/>
    <mergeCell ref="A21:H22"/>
    <mergeCell ref="AP21:BD22"/>
    <mergeCell ref="I21:AO21"/>
    <mergeCell ref="A26:H26"/>
    <mergeCell ref="AP26:BD26"/>
    <mergeCell ref="A25:H25"/>
    <mergeCell ref="I25:AO25"/>
    <mergeCell ref="BG104:BY108"/>
    <mergeCell ref="A98:H98"/>
    <mergeCell ref="I98:AO98"/>
    <mergeCell ref="AP98:BD98"/>
    <mergeCell ref="A101:H103"/>
    <mergeCell ref="AP101:BD103"/>
    <mergeCell ref="I108:AO108"/>
    <mergeCell ref="I107:AO107"/>
    <mergeCell ref="I105:AO105"/>
    <mergeCell ref="I106:AO106"/>
    <mergeCell ref="A104:H108"/>
    <mergeCell ref="AP104:BD108"/>
    <mergeCell ref="BF101:BF103"/>
    <mergeCell ref="BE101:BE103"/>
    <mergeCell ref="BF104:BF108"/>
    <mergeCell ref="BE104:BE108"/>
    <mergeCell ref="A37:H38"/>
    <mergeCell ref="AP37:BD38"/>
    <mergeCell ref="I37:AO37"/>
    <mergeCell ref="A31:H31"/>
    <mergeCell ref="AP31:BD31"/>
    <mergeCell ref="A34:H34"/>
    <mergeCell ref="I34:AO34"/>
    <mergeCell ref="DF27:DU27"/>
    <mergeCell ref="DE61:DP61"/>
    <mergeCell ref="BG31:BY31"/>
    <mergeCell ref="BG37:BY38"/>
    <mergeCell ref="BG34:BY34"/>
    <mergeCell ref="BG32:BY32"/>
    <mergeCell ref="BG33:BY33"/>
    <mergeCell ref="A51:H51"/>
    <mergeCell ref="I51:AO51"/>
    <mergeCell ref="AP51:BD51"/>
    <mergeCell ref="A52:H52"/>
    <mergeCell ref="I52:AO52"/>
    <mergeCell ref="AP52:BD52"/>
    <mergeCell ref="A53:H53"/>
    <mergeCell ref="I53:AO53"/>
    <mergeCell ref="AP53:BD53"/>
    <mergeCell ref="A27:H27"/>
    <mergeCell ref="BE63:BE65"/>
    <mergeCell ref="BF61:BF62"/>
    <mergeCell ref="BG42:BY43"/>
    <mergeCell ref="BG39:BY39"/>
    <mergeCell ref="BG47:BY47"/>
    <mergeCell ref="BG59:BY60"/>
    <mergeCell ref="BE61:BE62"/>
    <mergeCell ref="BE56:BE58"/>
    <mergeCell ref="BF56:BF58"/>
    <mergeCell ref="BE59:BE60"/>
    <mergeCell ref="BF59:BF60"/>
    <mergeCell ref="BG40:BY40"/>
    <mergeCell ref="BG51:BY51"/>
    <mergeCell ref="BG52:BY52"/>
    <mergeCell ref="BG53:BY53"/>
    <mergeCell ref="BG41:BY41"/>
    <mergeCell ref="BG54:BY54"/>
    <mergeCell ref="A89:H89"/>
    <mergeCell ref="A88:H88"/>
    <mergeCell ref="BG99:BY99"/>
    <mergeCell ref="A100:H100"/>
    <mergeCell ref="I100:AO100"/>
    <mergeCell ref="AP100:BD100"/>
    <mergeCell ref="BG100:BY100"/>
    <mergeCell ref="BG131:BX131"/>
    <mergeCell ref="BG55:BY55"/>
    <mergeCell ref="BG66:BY66"/>
    <mergeCell ref="BF63:BF65"/>
    <mergeCell ref="I69:AO69"/>
    <mergeCell ref="BG79:BY79"/>
    <mergeCell ref="A72:H72"/>
    <mergeCell ref="A91:H93"/>
    <mergeCell ref="AP91:BD93"/>
    <mergeCell ref="A95:H95"/>
    <mergeCell ref="BG85:BY85"/>
    <mergeCell ref="I84:AO84"/>
    <mergeCell ref="BG94:BY94"/>
    <mergeCell ref="I93:AO93"/>
    <mergeCell ref="AP82:BD83"/>
    <mergeCell ref="BF82:BF83"/>
    <mergeCell ref="AP61:BD61"/>
  </mergeCells>
  <phoneticPr fontId="8" type="noConversion"/>
  <pageMargins left="0.55118110236220474" right="0.39370078740157483" top="0.78740157480314965" bottom="0.39370078740157483" header="0.27559055118110237" footer="0.27559055118110237"/>
  <pageSetup paperSize="9" scale="99" fitToHeight="2" orientation="portrait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62" max="7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X100"/>
  <sheetViews>
    <sheetView tabSelected="1" workbookViewId="0">
      <selection activeCell="DA80" sqref="DA80:DA81"/>
    </sheetView>
  </sheetViews>
  <sheetFormatPr defaultColWidth="1.140625" defaultRowHeight="15.75" x14ac:dyDescent="0.25"/>
  <cols>
    <col min="1" max="37" width="1.140625" style="1"/>
    <col min="38" max="38" width="2.5703125" style="1" customWidth="1"/>
    <col min="39" max="57" width="1.140625" style="1"/>
    <col min="58" max="101" width="0" style="1" hidden="1" customWidth="1"/>
    <col min="102" max="105" width="16.5703125" style="22" customWidth="1"/>
    <col min="106" max="109" width="1.140625" style="1"/>
    <col min="110" max="110" width="4.5703125" style="1" customWidth="1"/>
    <col min="111" max="112" width="1.140625" style="1"/>
    <col min="113" max="113" width="2.28515625" style="1" customWidth="1"/>
    <col min="114" max="124" width="1.140625" style="1"/>
    <col min="125" max="125" width="3.85546875" style="1" customWidth="1"/>
    <col min="126" max="126" width="3.28515625" style="1" customWidth="1"/>
    <col min="127" max="16384" width="1.140625" style="1"/>
  </cols>
  <sheetData>
    <row r="1" spans="1:128" s="2" customFormat="1" ht="11.25" x14ac:dyDescent="0.2">
      <c r="DW1" s="3" t="s">
        <v>152</v>
      </c>
      <c r="DX1" s="3"/>
    </row>
    <row r="2" spans="1:128" s="2" customFormat="1" ht="11.25" x14ac:dyDescent="0.2">
      <c r="DW2" s="3" t="s">
        <v>10</v>
      </c>
      <c r="DX2" s="3"/>
    </row>
    <row r="3" spans="1:128" s="2" customFormat="1" ht="11.25" x14ac:dyDescent="0.2">
      <c r="DW3" s="3" t="s">
        <v>11</v>
      </c>
      <c r="DX3" s="3"/>
    </row>
    <row r="6" spans="1:128" s="9" customFormat="1" ht="18.75" x14ac:dyDescent="0.3">
      <c r="A6" s="251" t="s">
        <v>153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251"/>
      <c r="CU6" s="251"/>
      <c r="CV6" s="251"/>
      <c r="CW6" s="251"/>
      <c r="CX6" s="251"/>
      <c r="CY6" s="251"/>
      <c r="CZ6" s="251"/>
      <c r="DA6" s="251"/>
      <c r="DB6" s="251"/>
      <c r="DC6" s="251"/>
      <c r="DD6" s="251"/>
      <c r="DE6" s="251"/>
      <c r="DF6" s="251"/>
      <c r="DG6" s="251"/>
      <c r="DH6" s="251"/>
      <c r="DI6" s="251"/>
      <c r="DJ6" s="251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</row>
    <row r="7" spans="1:128" s="12" customFormat="1" ht="18.75" x14ac:dyDescent="0.3">
      <c r="CX7" s="20"/>
      <c r="CY7" s="20"/>
      <c r="CZ7" s="20"/>
      <c r="DA7" s="20"/>
    </row>
    <row r="8" spans="1:128" s="12" customFormat="1" ht="18.75" x14ac:dyDescent="0.3">
      <c r="A8" s="251" t="s">
        <v>241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251"/>
      <c r="CU8" s="251"/>
      <c r="CV8" s="251"/>
      <c r="CW8" s="251"/>
      <c r="CX8" s="251"/>
      <c r="CY8" s="251"/>
      <c r="CZ8" s="251"/>
      <c r="DA8" s="251"/>
      <c r="DB8" s="251"/>
      <c r="DC8" s="251"/>
      <c r="DD8" s="251"/>
      <c r="DE8" s="251"/>
      <c r="DF8" s="251"/>
      <c r="DG8" s="251"/>
      <c r="DH8" s="251"/>
      <c r="DI8" s="251"/>
      <c r="DJ8" s="251"/>
      <c r="DK8" s="251"/>
      <c r="DL8" s="251"/>
      <c r="DM8" s="251"/>
      <c r="DN8" s="251"/>
      <c r="DO8" s="251"/>
      <c r="DP8" s="251"/>
      <c r="DQ8" s="251"/>
      <c r="DR8" s="251"/>
      <c r="DS8" s="251"/>
      <c r="DT8" s="251"/>
      <c r="DU8" s="251"/>
      <c r="DV8" s="251"/>
      <c r="DW8" s="251"/>
    </row>
    <row r="9" spans="1:128" s="15" customFormat="1" ht="18.75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21"/>
      <c r="CY9" s="21"/>
      <c r="CZ9" s="21"/>
      <c r="DA9" s="21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</row>
    <row r="10" spans="1:128" s="15" customFormat="1" ht="18.75" x14ac:dyDescent="0.3">
      <c r="A10" s="251" t="s">
        <v>249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  <c r="DN10" s="251"/>
      <c r="DO10" s="251"/>
      <c r="DP10" s="251"/>
      <c r="DQ10" s="251"/>
      <c r="DR10" s="251"/>
      <c r="DS10" s="251"/>
      <c r="DT10" s="251"/>
      <c r="DU10" s="251"/>
      <c r="DV10" s="251"/>
      <c r="DW10" s="251"/>
    </row>
    <row r="12" spans="1:128" x14ac:dyDescent="0.25">
      <c r="A12" s="252" t="s">
        <v>23</v>
      </c>
      <c r="B12" s="253"/>
      <c r="C12" s="253"/>
      <c r="D12" s="253"/>
      <c r="E12" s="253"/>
      <c r="F12" s="253"/>
      <c r="G12" s="253"/>
      <c r="H12" s="254"/>
      <c r="I12" s="252" t="s">
        <v>25</v>
      </c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4"/>
      <c r="AP12" s="252" t="s">
        <v>26</v>
      </c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4"/>
      <c r="BF12" s="252" t="s">
        <v>28</v>
      </c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4"/>
      <c r="CB12" s="252" t="s">
        <v>33</v>
      </c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4"/>
      <c r="CX12" s="232" t="s">
        <v>293</v>
      </c>
      <c r="CY12" s="232"/>
      <c r="CZ12" s="233" t="s">
        <v>294</v>
      </c>
      <c r="DA12" s="234"/>
      <c r="DB12" s="252" t="s">
        <v>31</v>
      </c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4"/>
    </row>
    <row r="13" spans="1:128" x14ac:dyDescent="0.25">
      <c r="A13" s="242" t="s">
        <v>24</v>
      </c>
      <c r="B13" s="243"/>
      <c r="C13" s="243"/>
      <c r="D13" s="243"/>
      <c r="E13" s="243"/>
      <c r="F13" s="243"/>
      <c r="G13" s="243"/>
      <c r="H13" s="244"/>
      <c r="I13" s="242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4"/>
      <c r="AP13" s="242" t="s">
        <v>27</v>
      </c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4"/>
      <c r="BF13" s="242" t="s">
        <v>29</v>
      </c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4"/>
      <c r="CB13" s="242" t="s">
        <v>34</v>
      </c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4"/>
      <c r="CX13" s="232"/>
      <c r="CY13" s="232"/>
      <c r="CZ13" s="235"/>
      <c r="DA13" s="236"/>
      <c r="DB13" s="242" t="s">
        <v>32</v>
      </c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4"/>
    </row>
    <row r="14" spans="1:128" ht="15.75" customHeight="1" x14ac:dyDescent="0.25">
      <c r="A14" s="242"/>
      <c r="B14" s="243"/>
      <c r="C14" s="243"/>
      <c r="D14" s="243"/>
      <c r="E14" s="243"/>
      <c r="F14" s="243"/>
      <c r="G14" s="243"/>
      <c r="H14" s="244"/>
      <c r="I14" s="242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4"/>
      <c r="AP14" s="242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4"/>
      <c r="BF14" s="242" t="s">
        <v>30</v>
      </c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4"/>
      <c r="CB14" s="242" t="s">
        <v>64</v>
      </c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4"/>
      <c r="CX14" s="232"/>
      <c r="CY14" s="232"/>
      <c r="CZ14" s="237"/>
      <c r="DA14" s="238"/>
      <c r="DB14" s="242" t="s">
        <v>296</v>
      </c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4"/>
    </row>
    <row r="15" spans="1:128" s="11" customFormat="1" x14ac:dyDescent="0.25">
      <c r="A15" s="239"/>
      <c r="B15" s="240"/>
      <c r="C15" s="240"/>
      <c r="D15" s="240"/>
      <c r="E15" s="240"/>
      <c r="F15" s="240"/>
      <c r="G15" s="240"/>
      <c r="H15" s="241"/>
      <c r="I15" s="245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7"/>
      <c r="AP15" s="239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0"/>
      <c r="BC15" s="240"/>
      <c r="BD15" s="240"/>
      <c r="BE15" s="241"/>
      <c r="BF15" s="219" t="s">
        <v>154</v>
      </c>
      <c r="BG15" s="220"/>
      <c r="BH15" s="220"/>
      <c r="BI15" s="220"/>
      <c r="BJ15" s="220"/>
      <c r="BK15" s="220"/>
      <c r="BL15" s="220"/>
      <c r="BM15" s="220"/>
      <c r="BN15" s="220"/>
      <c r="BO15" s="220"/>
      <c r="BP15" s="221"/>
      <c r="BQ15" s="219" t="s">
        <v>156</v>
      </c>
      <c r="BR15" s="220"/>
      <c r="BS15" s="220"/>
      <c r="BT15" s="220"/>
      <c r="BU15" s="220"/>
      <c r="BV15" s="220"/>
      <c r="BW15" s="220"/>
      <c r="BX15" s="220"/>
      <c r="BY15" s="220"/>
      <c r="BZ15" s="220"/>
      <c r="CA15" s="221"/>
      <c r="CB15" s="219" t="s">
        <v>154</v>
      </c>
      <c r="CC15" s="220"/>
      <c r="CD15" s="220"/>
      <c r="CE15" s="220"/>
      <c r="CF15" s="220"/>
      <c r="CG15" s="220"/>
      <c r="CH15" s="220"/>
      <c r="CI15" s="220"/>
      <c r="CJ15" s="220"/>
      <c r="CK15" s="220"/>
      <c r="CL15" s="221"/>
      <c r="CM15" s="219" t="s">
        <v>156</v>
      </c>
      <c r="CN15" s="220"/>
      <c r="CO15" s="220"/>
      <c r="CP15" s="220"/>
      <c r="CQ15" s="220"/>
      <c r="CR15" s="220"/>
      <c r="CS15" s="220"/>
      <c r="CT15" s="220"/>
      <c r="CU15" s="220"/>
      <c r="CV15" s="220"/>
      <c r="CW15" s="221"/>
      <c r="CX15" s="19" t="s">
        <v>154</v>
      </c>
      <c r="CY15" s="24" t="s">
        <v>156</v>
      </c>
      <c r="CZ15" s="19" t="s">
        <v>154</v>
      </c>
      <c r="DA15" s="24" t="s">
        <v>156</v>
      </c>
      <c r="DB15" s="219" t="s">
        <v>154</v>
      </c>
      <c r="DC15" s="220"/>
      <c r="DD15" s="220"/>
      <c r="DE15" s="220"/>
      <c r="DF15" s="220"/>
      <c r="DG15" s="220"/>
      <c r="DH15" s="220"/>
      <c r="DI15" s="220"/>
      <c r="DJ15" s="220"/>
      <c r="DK15" s="220"/>
      <c r="DL15" s="221"/>
      <c r="DM15" s="219" t="s">
        <v>156</v>
      </c>
      <c r="DN15" s="220"/>
      <c r="DO15" s="220"/>
      <c r="DP15" s="220"/>
      <c r="DQ15" s="220"/>
      <c r="DR15" s="220"/>
      <c r="DS15" s="220"/>
      <c r="DT15" s="220"/>
      <c r="DU15" s="220"/>
      <c r="DV15" s="220"/>
      <c r="DW15" s="221"/>
    </row>
    <row r="16" spans="1:128" x14ac:dyDescent="0.25">
      <c r="A16" s="223"/>
      <c r="B16" s="224"/>
      <c r="C16" s="224"/>
      <c r="D16" s="224"/>
      <c r="E16" s="224"/>
      <c r="F16" s="224"/>
      <c r="G16" s="224"/>
      <c r="H16" s="225"/>
      <c r="I16" s="248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50"/>
      <c r="AP16" s="223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5"/>
      <c r="BF16" s="223" t="s">
        <v>155</v>
      </c>
      <c r="BG16" s="224"/>
      <c r="BH16" s="224"/>
      <c r="BI16" s="224"/>
      <c r="BJ16" s="224"/>
      <c r="BK16" s="224"/>
      <c r="BL16" s="224"/>
      <c r="BM16" s="224"/>
      <c r="BN16" s="224"/>
      <c r="BO16" s="224"/>
      <c r="BP16" s="225"/>
      <c r="BQ16" s="223" t="s">
        <v>155</v>
      </c>
      <c r="BR16" s="224"/>
      <c r="BS16" s="224"/>
      <c r="BT16" s="224"/>
      <c r="BU16" s="224"/>
      <c r="BV16" s="224"/>
      <c r="BW16" s="224"/>
      <c r="BX16" s="224"/>
      <c r="BY16" s="224"/>
      <c r="BZ16" s="224"/>
      <c r="CA16" s="225"/>
      <c r="CB16" s="223" t="s">
        <v>155</v>
      </c>
      <c r="CC16" s="224"/>
      <c r="CD16" s="224"/>
      <c r="CE16" s="224"/>
      <c r="CF16" s="224"/>
      <c r="CG16" s="224"/>
      <c r="CH16" s="224"/>
      <c r="CI16" s="224"/>
      <c r="CJ16" s="224"/>
      <c r="CK16" s="224"/>
      <c r="CL16" s="225"/>
      <c r="CM16" s="223" t="s">
        <v>155</v>
      </c>
      <c r="CN16" s="224"/>
      <c r="CO16" s="224"/>
      <c r="CP16" s="224"/>
      <c r="CQ16" s="224"/>
      <c r="CR16" s="224"/>
      <c r="CS16" s="224"/>
      <c r="CT16" s="224"/>
      <c r="CU16" s="224"/>
      <c r="CV16" s="224"/>
      <c r="CW16" s="225"/>
      <c r="CX16" s="18" t="s">
        <v>155</v>
      </c>
      <c r="CY16" s="25" t="s">
        <v>155</v>
      </c>
      <c r="CZ16" s="18" t="s">
        <v>155</v>
      </c>
      <c r="DA16" s="25" t="s">
        <v>155</v>
      </c>
      <c r="DB16" s="223" t="s">
        <v>155</v>
      </c>
      <c r="DC16" s="224"/>
      <c r="DD16" s="224"/>
      <c r="DE16" s="224"/>
      <c r="DF16" s="224"/>
      <c r="DG16" s="224"/>
      <c r="DH16" s="224"/>
      <c r="DI16" s="224"/>
      <c r="DJ16" s="224"/>
      <c r="DK16" s="224"/>
      <c r="DL16" s="225"/>
      <c r="DM16" s="223" t="s">
        <v>155</v>
      </c>
      <c r="DN16" s="224"/>
      <c r="DO16" s="224"/>
      <c r="DP16" s="224"/>
      <c r="DQ16" s="224"/>
      <c r="DR16" s="224"/>
      <c r="DS16" s="224"/>
      <c r="DT16" s="224"/>
      <c r="DU16" s="224"/>
      <c r="DV16" s="224"/>
      <c r="DW16" s="225"/>
    </row>
    <row r="17" spans="1:127" hidden="1" x14ac:dyDescent="0.25">
      <c r="A17" s="206" t="s">
        <v>35</v>
      </c>
      <c r="B17" s="206"/>
      <c r="C17" s="206"/>
      <c r="D17" s="206"/>
      <c r="E17" s="206"/>
      <c r="F17" s="206"/>
      <c r="G17" s="206"/>
      <c r="H17" s="206"/>
      <c r="I17" s="208" t="s">
        <v>157</v>
      </c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3"/>
      <c r="CY17" s="203"/>
      <c r="CZ17" s="203"/>
      <c r="DA17" s="203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</row>
    <row r="18" spans="1:127" hidden="1" x14ac:dyDescent="0.25">
      <c r="A18" s="206"/>
      <c r="B18" s="206"/>
      <c r="C18" s="206"/>
      <c r="D18" s="206"/>
      <c r="E18" s="206"/>
      <c r="F18" s="206"/>
      <c r="G18" s="206"/>
      <c r="H18" s="206"/>
      <c r="I18" s="208" t="s">
        <v>158</v>
      </c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5"/>
      <c r="CY18" s="205"/>
      <c r="CZ18" s="205"/>
      <c r="DA18" s="205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</row>
    <row r="19" spans="1:127" hidden="1" x14ac:dyDescent="0.25">
      <c r="A19" s="206" t="s">
        <v>36</v>
      </c>
      <c r="B19" s="206"/>
      <c r="C19" s="206"/>
      <c r="D19" s="206"/>
      <c r="E19" s="206"/>
      <c r="F19" s="206"/>
      <c r="G19" s="206"/>
      <c r="H19" s="206"/>
      <c r="I19" s="208" t="s">
        <v>159</v>
      </c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3"/>
      <c r="CY19" s="203"/>
      <c r="CZ19" s="203"/>
      <c r="DA19" s="203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</row>
    <row r="20" spans="1:127" hidden="1" x14ac:dyDescent="0.25">
      <c r="A20" s="206"/>
      <c r="B20" s="206"/>
      <c r="C20" s="206"/>
      <c r="D20" s="206"/>
      <c r="E20" s="206"/>
      <c r="F20" s="206"/>
      <c r="G20" s="206"/>
      <c r="H20" s="206"/>
      <c r="I20" s="208" t="s">
        <v>160</v>
      </c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5"/>
      <c r="CY20" s="205"/>
      <c r="CZ20" s="205"/>
      <c r="DA20" s="205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</row>
    <row r="21" spans="1:127" hidden="1" x14ac:dyDescent="0.25">
      <c r="A21" s="206"/>
      <c r="B21" s="206"/>
      <c r="C21" s="206"/>
      <c r="D21" s="206"/>
      <c r="E21" s="206"/>
      <c r="F21" s="206"/>
      <c r="G21" s="206"/>
      <c r="H21" s="206"/>
      <c r="I21" s="208" t="s">
        <v>161</v>
      </c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6" t="s">
        <v>189</v>
      </c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3"/>
      <c r="CY21" s="203"/>
      <c r="CZ21" s="203"/>
      <c r="DA21" s="203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</row>
    <row r="22" spans="1:127" hidden="1" x14ac:dyDescent="0.25">
      <c r="A22" s="206"/>
      <c r="B22" s="206"/>
      <c r="C22" s="206"/>
      <c r="D22" s="206"/>
      <c r="E22" s="206"/>
      <c r="F22" s="206"/>
      <c r="G22" s="206"/>
      <c r="H22" s="206"/>
      <c r="I22" s="208" t="s">
        <v>162</v>
      </c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4"/>
      <c r="CY22" s="204"/>
      <c r="CZ22" s="204"/>
      <c r="DA22" s="204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</row>
    <row r="23" spans="1:127" hidden="1" x14ac:dyDescent="0.25">
      <c r="A23" s="206"/>
      <c r="B23" s="206"/>
      <c r="C23" s="206"/>
      <c r="D23" s="206"/>
      <c r="E23" s="206"/>
      <c r="F23" s="206"/>
      <c r="G23" s="206"/>
      <c r="H23" s="206"/>
      <c r="I23" s="208" t="s">
        <v>163</v>
      </c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4"/>
      <c r="CY23" s="204"/>
      <c r="CZ23" s="204"/>
      <c r="DA23" s="204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</row>
    <row r="24" spans="1:127" hidden="1" x14ac:dyDescent="0.25">
      <c r="A24" s="206"/>
      <c r="B24" s="206"/>
      <c r="C24" s="206"/>
      <c r="D24" s="206"/>
      <c r="E24" s="206"/>
      <c r="F24" s="206"/>
      <c r="G24" s="206"/>
      <c r="H24" s="206"/>
      <c r="I24" s="208" t="s">
        <v>164</v>
      </c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4"/>
      <c r="CY24" s="204"/>
      <c r="CZ24" s="204"/>
      <c r="DA24" s="204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</row>
    <row r="25" spans="1:127" hidden="1" x14ac:dyDescent="0.25">
      <c r="A25" s="206"/>
      <c r="B25" s="206"/>
      <c r="C25" s="206"/>
      <c r="D25" s="206"/>
      <c r="E25" s="206"/>
      <c r="F25" s="206"/>
      <c r="G25" s="206"/>
      <c r="H25" s="206"/>
      <c r="I25" s="208" t="s">
        <v>165</v>
      </c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4"/>
      <c r="CY25" s="204"/>
      <c r="CZ25" s="204"/>
      <c r="DA25" s="204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</row>
    <row r="26" spans="1:127" hidden="1" x14ac:dyDescent="0.25">
      <c r="A26" s="206"/>
      <c r="B26" s="206"/>
      <c r="C26" s="206"/>
      <c r="D26" s="206"/>
      <c r="E26" s="206"/>
      <c r="F26" s="206"/>
      <c r="G26" s="206"/>
      <c r="H26" s="206"/>
      <c r="I26" s="208" t="s">
        <v>166</v>
      </c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4"/>
      <c r="CY26" s="204"/>
      <c r="CZ26" s="204"/>
      <c r="DA26" s="204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</row>
    <row r="27" spans="1:127" hidden="1" x14ac:dyDescent="0.25">
      <c r="A27" s="206"/>
      <c r="B27" s="206"/>
      <c r="C27" s="206"/>
      <c r="D27" s="206"/>
      <c r="E27" s="206"/>
      <c r="F27" s="206"/>
      <c r="G27" s="206"/>
      <c r="H27" s="206"/>
      <c r="I27" s="208" t="s">
        <v>167</v>
      </c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4"/>
      <c r="CY27" s="204"/>
      <c r="CZ27" s="204"/>
      <c r="DA27" s="204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</row>
    <row r="28" spans="1:127" hidden="1" x14ac:dyDescent="0.25">
      <c r="A28" s="206"/>
      <c r="B28" s="206"/>
      <c r="C28" s="206"/>
      <c r="D28" s="206"/>
      <c r="E28" s="206"/>
      <c r="F28" s="206"/>
      <c r="G28" s="206"/>
      <c r="H28" s="206"/>
      <c r="I28" s="208" t="s">
        <v>168</v>
      </c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4"/>
      <c r="CY28" s="204"/>
      <c r="CZ28" s="204"/>
      <c r="DA28" s="204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</row>
    <row r="29" spans="1:127" hidden="1" x14ac:dyDescent="0.25">
      <c r="A29" s="206"/>
      <c r="B29" s="206"/>
      <c r="C29" s="206"/>
      <c r="D29" s="206"/>
      <c r="E29" s="206"/>
      <c r="F29" s="206"/>
      <c r="G29" s="206"/>
      <c r="H29" s="206"/>
      <c r="I29" s="208" t="s">
        <v>169</v>
      </c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4"/>
      <c r="CY29" s="204"/>
      <c r="CZ29" s="204"/>
      <c r="DA29" s="204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</row>
    <row r="30" spans="1:127" hidden="1" x14ac:dyDescent="0.25">
      <c r="A30" s="206"/>
      <c r="B30" s="206"/>
      <c r="C30" s="206"/>
      <c r="D30" s="206"/>
      <c r="E30" s="206"/>
      <c r="F30" s="206"/>
      <c r="G30" s="206"/>
      <c r="H30" s="206"/>
      <c r="I30" s="208" t="s">
        <v>170</v>
      </c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4"/>
      <c r="CY30" s="204"/>
      <c r="CZ30" s="204"/>
      <c r="DA30" s="204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</row>
    <row r="31" spans="1:127" hidden="1" x14ac:dyDescent="0.25">
      <c r="A31" s="206"/>
      <c r="B31" s="206"/>
      <c r="C31" s="206"/>
      <c r="D31" s="206"/>
      <c r="E31" s="206"/>
      <c r="F31" s="206"/>
      <c r="G31" s="206"/>
      <c r="H31" s="206"/>
      <c r="I31" s="208" t="s">
        <v>171</v>
      </c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4"/>
      <c r="CY31" s="204"/>
      <c r="CZ31" s="204"/>
      <c r="DA31" s="204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</row>
    <row r="32" spans="1:127" hidden="1" x14ac:dyDescent="0.25">
      <c r="A32" s="206"/>
      <c r="B32" s="206"/>
      <c r="C32" s="206"/>
      <c r="D32" s="206"/>
      <c r="E32" s="206"/>
      <c r="F32" s="206"/>
      <c r="G32" s="206"/>
      <c r="H32" s="206"/>
      <c r="I32" s="208" t="s">
        <v>172</v>
      </c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4"/>
      <c r="CY32" s="204"/>
      <c r="CZ32" s="204"/>
      <c r="DA32" s="204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</row>
    <row r="33" spans="1:127" hidden="1" x14ac:dyDescent="0.25">
      <c r="A33" s="206"/>
      <c r="B33" s="206"/>
      <c r="C33" s="206"/>
      <c r="D33" s="206"/>
      <c r="E33" s="206"/>
      <c r="F33" s="206"/>
      <c r="G33" s="206"/>
      <c r="H33" s="206"/>
      <c r="I33" s="208" t="s">
        <v>173</v>
      </c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5"/>
      <c r="CY33" s="205"/>
      <c r="CZ33" s="205"/>
      <c r="DA33" s="205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</row>
    <row r="34" spans="1:127" hidden="1" x14ac:dyDescent="0.25">
      <c r="A34" s="206"/>
      <c r="B34" s="206"/>
      <c r="C34" s="206"/>
      <c r="D34" s="206"/>
      <c r="E34" s="206"/>
      <c r="F34" s="206"/>
      <c r="G34" s="206"/>
      <c r="H34" s="206"/>
      <c r="I34" s="208" t="s">
        <v>174</v>
      </c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6" t="s">
        <v>184</v>
      </c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3"/>
      <c r="CY34" s="203"/>
      <c r="CZ34" s="203"/>
      <c r="DA34" s="203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</row>
    <row r="35" spans="1:127" hidden="1" x14ac:dyDescent="0.25">
      <c r="A35" s="206"/>
      <c r="B35" s="206"/>
      <c r="C35" s="206"/>
      <c r="D35" s="206"/>
      <c r="E35" s="206"/>
      <c r="F35" s="206"/>
      <c r="G35" s="206"/>
      <c r="H35" s="206"/>
      <c r="I35" s="208" t="s">
        <v>175</v>
      </c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4"/>
      <c r="CY35" s="204"/>
      <c r="CZ35" s="204"/>
      <c r="DA35" s="204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</row>
    <row r="36" spans="1:127" hidden="1" x14ac:dyDescent="0.25">
      <c r="A36" s="206"/>
      <c r="B36" s="206"/>
      <c r="C36" s="206"/>
      <c r="D36" s="206"/>
      <c r="E36" s="206"/>
      <c r="F36" s="206"/>
      <c r="G36" s="206"/>
      <c r="H36" s="206"/>
      <c r="I36" s="208" t="s">
        <v>162</v>
      </c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4"/>
      <c r="CY36" s="204"/>
      <c r="CZ36" s="204"/>
      <c r="DA36" s="204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</row>
    <row r="37" spans="1:127" hidden="1" x14ac:dyDescent="0.25">
      <c r="A37" s="206"/>
      <c r="B37" s="206"/>
      <c r="C37" s="206"/>
      <c r="D37" s="206"/>
      <c r="E37" s="206"/>
      <c r="F37" s="206"/>
      <c r="G37" s="206"/>
      <c r="H37" s="206"/>
      <c r="I37" s="208" t="s">
        <v>176</v>
      </c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7"/>
      <c r="CJ37" s="207"/>
      <c r="CK37" s="207"/>
      <c r="CL37" s="207"/>
      <c r="CM37" s="207"/>
      <c r="CN37" s="207"/>
      <c r="CO37" s="207"/>
      <c r="CP37" s="207"/>
      <c r="CQ37" s="207"/>
      <c r="CR37" s="207"/>
      <c r="CS37" s="207"/>
      <c r="CT37" s="207"/>
      <c r="CU37" s="207"/>
      <c r="CV37" s="207"/>
      <c r="CW37" s="207"/>
      <c r="CX37" s="204"/>
      <c r="CY37" s="204"/>
      <c r="CZ37" s="204"/>
      <c r="DA37" s="204"/>
      <c r="DB37" s="207"/>
      <c r="DC37" s="207"/>
      <c r="DD37" s="207"/>
      <c r="DE37" s="207"/>
      <c r="DF37" s="207"/>
      <c r="DG37" s="207"/>
      <c r="DH37" s="207"/>
      <c r="DI37" s="207"/>
      <c r="DJ37" s="207"/>
      <c r="DK37" s="207"/>
      <c r="DL37" s="207"/>
      <c r="DM37" s="207"/>
      <c r="DN37" s="207"/>
      <c r="DO37" s="207"/>
      <c r="DP37" s="207"/>
      <c r="DQ37" s="207"/>
      <c r="DR37" s="207"/>
      <c r="DS37" s="207"/>
      <c r="DT37" s="207"/>
      <c r="DU37" s="207"/>
      <c r="DV37" s="207"/>
      <c r="DW37" s="207"/>
    </row>
    <row r="38" spans="1:127" hidden="1" x14ac:dyDescent="0.25">
      <c r="A38" s="206"/>
      <c r="B38" s="206"/>
      <c r="C38" s="206"/>
      <c r="D38" s="206"/>
      <c r="E38" s="206"/>
      <c r="F38" s="206"/>
      <c r="G38" s="206"/>
      <c r="H38" s="206"/>
      <c r="I38" s="208" t="s">
        <v>177</v>
      </c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7"/>
      <c r="CL38" s="207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4"/>
      <c r="CY38" s="204"/>
      <c r="CZ38" s="204"/>
      <c r="DA38" s="204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</row>
    <row r="39" spans="1:127" hidden="1" x14ac:dyDescent="0.25">
      <c r="A39" s="206"/>
      <c r="B39" s="206"/>
      <c r="C39" s="206"/>
      <c r="D39" s="206"/>
      <c r="E39" s="206"/>
      <c r="F39" s="206"/>
      <c r="G39" s="206"/>
      <c r="H39" s="206"/>
      <c r="I39" s="208" t="s">
        <v>178</v>
      </c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V39" s="207"/>
      <c r="BW39" s="207"/>
      <c r="BX39" s="207"/>
      <c r="BY39" s="207"/>
      <c r="BZ39" s="207"/>
      <c r="CA39" s="207"/>
      <c r="CB39" s="207"/>
      <c r="CC39" s="207"/>
      <c r="CD39" s="207"/>
      <c r="CE39" s="207"/>
      <c r="CF39" s="207"/>
      <c r="CG39" s="207"/>
      <c r="CH39" s="207"/>
      <c r="CI39" s="207"/>
      <c r="CJ39" s="207"/>
      <c r="CK39" s="207"/>
      <c r="CL39" s="207"/>
      <c r="CM39" s="207"/>
      <c r="CN39" s="207"/>
      <c r="CO39" s="207"/>
      <c r="CP39" s="207"/>
      <c r="CQ39" s="207"/>
      <c r="CR39" s="207"/>
      <c r="CS39" s="207"/>
      <c r="CT39" s="207"/>
      <c r="CU39" s="207"/>
      <c r="CV39" s="207"/>
      <c r="CW39" s="207"/>
      <c r="CX39" s="204"/>
      <c r="CY39" s="204"/>
      <c r="CZ39" s="204"/>
      <c r="DA39" s="204"/>
      <c r="DB39" s="207"/>
      <c r="DC39" s="207"/>
      <c r="DD39" s="207"/>
      <c r="DE39" s="207"/>
      <c r="DF39" s="207"/>
      <c r="DG39" s="207"/>
      <c r="DH39" s="207"/>
      <c r="DI39" s="207"/>
      <c r="DJ39" s="207"/>
      <c r="DK39" s="207"/>
      <c r="DL39" s="207"/>
      <c r="DM39" s="207"/>
      <c r="DN39" s="207"/>
      <c r="DO39" s="207"/>
      <c r="DP39" s="207"/>
      <c r="DQ39" s="207"/>
      <c r="DR39" s="207"/>
      <c r="DS39" s="207"/>
      <c r="DT39" s="207"/>
      <c r="DU39" s="207"/>
      <c r="DV39" s="207"/>
      <c r="DW39" s="207"/>
    </row>
    <row r="40" spans="1:127" hidden="1" x14ac:dyDescent="0.25">
      <c r="A40" s="206"/>
      <c r="B40" s="206"/>
      <c r="C40" s="206"/>
      <c r="D40" s="206"/>
      <c r="E40" s="206"/>
      <c r="F40" s="206"/>
      <c r="G40" s="206"/>
      <c r="H40" s="206"/>
      <c r="I40" s="208" t="s">
        <v>179</v>
      </c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C40" s="207"/>
      <c r="CD40" s="207"/>
      <c r="CE40" s="207"/>
      <c r="CF40" s="207"/>
      <c r="CG40" s="207"/>
      <c r="CH40" s="207"/>
      <c r="CI40" s="207"/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U40" s="207"/>
      <c r="CV40" s="207"/>
      <c r="CW40" s="207"/>
      <c r="CX40" s="204"/>
      <c r="CY40" s="204"/>
      <c r="CZ40" s="204"/>
      <c r="DA40" s="204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  <c r="DL40" s="207"/>
      <c r="DM40" s="207"/>
      <c r="DN40" s="207"/>
      <c r="DO40" s="207"/>
      <c r="DP40" s="207"/>
      <c r="DQ40" s="207"/>
      <c r="DR40" s="207"/>
      <c r="DS40" s="207"/>
      <c r="DT40" s="207"/>
      <c r="DU40" s="207"/>
      <c r="DV40" s="207"/>
      <c r="DW40" s="207"/>
    </row>
    <row r="41" spans="1:127" hidden="1" x14ac:dyDescent="0.25">
      <c r="A41" s="206"/>
      <c r="B41" s="206"/>
      <c r="C41" s="206"/>
      <c r="D41" s="206"/>
      <c r="E41" s="206"/>
      <c r="F41" s="206"/>
      <c r="G41" s="206"/>
      <c r="H41" s="206"/>
      <c r="I41" s="208" t="s">
        <v>180</v>
      </c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7"/>
      <c r="BG41" s="207"/>
      <c r="BH41" s="207"/>
      <c r="BI41" s="207"/>
      <c r="BJ41" s="207"/>
      <c r="BK41" s="207"/>
      <c r="BL41" s="207"/>
      <c r="BM41" s="207"/>
      <c r="BN41" s="207"/>
      <c r="BO41" s="207"/>
      <c r="BP41" s="207"/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C41" s="207"/>
      <c r="CD41" s="207"/>
      <c r="CE41" s="207"/>
      <c r="CF41" s="207"/>
      <c r="CG41" s="207"/>
      <c r="CH41" s="207"/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U41" s="207"/>
      <c r="CV41" s="207"/>
      <c r="CW41" s="207"/>
      <c r="CX41" s="204"/>
      <c r="CY41" s="204"/>
      <c r="CZ41" s="204"/>
      <c r="DA41" s="204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  <c r="DL41" s="207"/>
      <c r="DM41" s="207"/>
      <c r="DN41" s="207"/>
      <c r="DO41" s="207"/>
      <c r="DP41" s="207"/>
      <c r="DQ41" s="207"/>
      <c r="DR41" s="207"/>
      <c r="DS41" s="207"/>
      <c r="DT41" s="207"/>
      <c r="DU41" s="207"/>
      <c r="DV41" s="207"/>
      <c r="DW41" s="207"/>
    </row>
    <row r="42" spans="1:127" hidden="1" x14ac:dyDescent="0.25">
      <c r="A42" s="206"/>
      <c r="B42" s="206"/>
      <c r="C42" s="206"/>
      <c r="D42" s="206"/>
      <c r="E42" s="206"/>
      <c r="F42" s="206"/>
      <c r="G42" s="206"/>
      <c r="H42" s="206"/>
      <c r="I42" s="208" t="s">
        <v>181</v>
      </c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U42" s="207"/>
      <c r="CV42" s="207"/>
      <c r="CW42" s="207"/>
      <c r="CX42" s="204"/>
      <c r="CY42" s="204"/>
      <c r="CZ42" s="204"/>
      <c r="DA42" s="204"/>
      <c r="DB42" s="207"/>
      <c r="DC42" s="207"/>
      <c r="DD42" s="207"/>
      <c r="DE42" s="207"/>
      <c r="DF42" s="207"/>
      <c r="DG42" s="207"/>
      <c r="DH42" s="207"/>
      <c r="DI42" s="207"/>
      <c r="DJ42" s="207"/>
      <c r="DK42" s="207"/>
      <c r="DL42" s="207"/>
      <c r="DM42" s="207"/>
      <c r="DN42" s="207"/>
      <c r="DO42" s="207"/>
      <c r="DP42" s="207"/>
      <c r="DQ42" s="207"/>
      <c r="DR42" s="207"/>
      <c r="DS42" s="207"/>
      <c r="DT42" s="207"/>
      <c r="DU42" s="207"/>
      <c r="DV42" s="207"/>
      <c r="DW42" s="207"/>
    </row>
    <row r="43" spans="1:127" hidden="1" x14ac:dyDescent="0.25">
      <c r="A43" s="206"/>
      <c r="B43" s="206"/>
      <c r="C43" s="206"/>
      <c r="D43" s="206"/>
      <c r="E43" s="206"/>
      <c r="F43" s="206"/>
      <c r="G43" s="206"/>
      <c r="H43" s="206"/>
      <c r="I43" s="208" t="s">
        <v>182</v>
      </c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4"/>
      <c r="CY43" s="204"/>
      <c r="CZ43" s="204"/>
      <c r="DA43" s="204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  <c r="DL43" s="207"/>
      <c r="DM43" s="207"/>
      <c r="DN43" s="207"/>
      <c r="DO43" s="207"/>
      <c r="DP43" s="207"/>
      <c r="DQ43" s="207"/>
      <c r="DR43" s="207"/>
      <c r="DS43" s="207"/>
      <c r="DT43" s="207"/>
      <c r="DU43" s="207"/>
      <c r="DV43" s="207"/>
      <c r="DW43" s="207"/>
    </row>
    <row r="44" spans="1:127" hidden="1" x14ac:dyDescent="0.25">
      <c r="A44" s="206"/>
      <c r="B44" s="206"/>
      <c r="C44" s="206"/>
      <c r="D44" s="206"/>
      <c r="E44" s="206"/>
      <c r="F44" s="206"/>
      <c r="G44" s="206"/>
      <c r="H44" s="206"/>
      <c r="I44" s="208" t="s">
        <v>183</v>
      </c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7"/>
      <c r="BG44" s="207"/>
      <c r="BH44" s="207"/>
      <c r="BI44" s="207"/>
      <c r="BJ44" s="207"/>
      <c r="BK44" s="207"/>
      <c r="BL44" s="207"/>
      <c r="BM44" s="207"/>
      <c r="BN44" s="207"/>
      <c r="BO44" s="207"/>
      <c r="BP44" s="207"/>
      <c r="BQ44" s="207"/>
      <c r="BR44" s="207"/>
      <c r="BS44" s="207"/>
      <c r="BT44" s="207"/>
      <c r="BU44" s="207"/>
      <c r="BV44" s="207"/>
      <c r="BW44" s="207"/>
      <c r="BX44" s="207"/>
      <c r="BY44" s="207"/>
      <c r="BZ44" s="207"/>
      <c r="CA44" s="207"/>
      <c r="CB44" s="207"/>
      <c r="CC44" s="207"/>
      <c r="CD44" s="207"/>
      <c r="CE44" s="207"/>
      <c r="CF44" s="207"/>
      <c r="CG44" s="207"/>
      <c r="CH44" s="207"/>
      <c r="CI44" s="207"/>
      <c r="CJ44" s="207"/>
      <c r="CK44" s="207"/>
      <c r="CL44" s="207"/>
      <c r="CM44" s="207"/>
      <c r="CN44" s="207"/>
      <c r="CO44" s="207"/>
      <c r="CP44" s="207"/>
      <c r="CQ44" s="207"/>
      <c r="CR44" s="207"/>
      <c r="CS44" s="207"/>
      <c r="CT44" s="207"/>
      <c r="CU44" s="207"/>
      <c r="CV44" s="207"/>
      <c r="CW44" s="207"/>
      <c r="CX44" s="204"/>
      <c r="CY44" s="204"/>
      <c r="CZ44" s="204"/>
      <c r="DA44" s="204"/>
      <c r="DB44" s="207"/>
      <c r="DC44" s="207"/>
      <c r="DD44" s="207"/>
      <c r="DE44" s="207"/>
      <c r="DF44" s="207"/>
      <c r="DG44" s="207"/>
      <c r="DH44" s="207"/>
      <c r="DI44" s="207"/>
      <c r="DJ44" s="207"/>
      <c r="DK44" s="207"/>
      <c r="DL44" s="207"/>
      <c r="DM44" s="207"/>
      <c r="DN44" s="207"/>
      <c r="DO44" s="207"/>
      <c r="DP44" s="207"/>
      <c r="DQ44" s="207"/>
      <c r="DR44" s="207"/>
      <c r="DS44" s="207"/>
      <c r="DT44" s="207"/>
      <c r="DU44" s="207"/>
      <c r="DV44" s="207"/>
      <c r="DW44" s="207"/>
    </row>
    <row r="45" spans="1:127" hidden="1" x14ac:dyDescent="0.25">
      <c r="A45" s="206"/>
      <c r="B45" s="206"/>
      <c r="C45" s="206"/>
      <c r="D45" s="206"/>
      <c r="E45" s="206"/>
      <c r="F45" s="206"/>
      <c r="G45" s="206"/>
      <c r="H45" s="206"/>
      <c r="I45" s="208" t="s">
        <v>171</v>
      </c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4"/>
      <c r="CY45" s="204"/>
      <c r="CZ45" s="204"/>
      <c r="DA45" s="204"/>
      <c r="DB45" s="207"/>
      <c r="DC45" s="207"/>
      <c r="DD45" s="207"/>
      <c r="DE45" s="207"/>
      <c r="DF45" s="207"/>
      <c r="DG45" s="207"/>
      <c r="DH45" s="207"/>
      <c r="DI45" s="207"/>
      <c r="DJ45" s="207"/>
      <c r="DK45" s="207"/>
      <c r="DL45" s="207"/>
      <c r="DM45" s="207"/>
      <c r="DN45" s="207"/>
      <c r="DO45" s="207"/>
      <c r="DP45" s="207"/>
      <c r="DQ45" s="207"/>
      <c r="DR45" s="207"/>
      <c r="DS45" s="207"/>
      <c r="DT45" s="207"/>
      <c r="DU45" s="207"/>
      <c r="DV45" s="207"/>
      <c r="DW45" s="207"/>
    </row>
    <row r="46" spans="1:127" hidden="1" x14ac:dyDescent="0.25">
      <c r="A46" s="206"/>
      <c r="B46" s="206"/>
      <c r="C46" s="206"/>
      <c r="D46" s="206"/>
      <c r="E46" s="206"/>
      <c r="F46" s="206"/>
      <c r="G46" s="206"/>
      <c r="H46" s="206"/>
      <c r="I46" s="208" t="s">
        <v>172</v>
      </c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4"/>
      <c r="CY46" s="204"/>
      <c r="CZ46" s="204"/>
      <c r="DA46" s="204"/>
      <c r="DB46" s="207"/>
      <c r="DC46" s="207"/>
      <c r="DD46" s="207"/>
      <c r="DE46" s="207"/>
      <c r="DF46" s="207"/>
      <c r="DG46" s="207"/>
      <c r="DH46" s="207"/>
      <c r="DI46" s="207"/>
      <c r="DJ46" s="207"/>
      <c r="DK46" s="207"/>
      <c r="DL46" s="207"/>
      <c r="DM46" s="207"/>
      <c r="DN46" s="207"/>
      <c r="DO46" s="207"/>
      <c r="DP46" s="207"/>
      <c r="DQ46" s="207"/>
      <c r="DR46" s="207"/>
      <c r="DS46" s="207"/>
      <c r="DT46" s="207"/>
      <c r="DU46" s="207"/>
      <c r="DV46" s="207"/>
      <c r="DW46" s="207"/>
    </row>
    <row r="47" spans="1:127" hidden="1" x14ac:dyDescent="0.25">
      <c r="A47" s="206"/>
      <c r="B47" s="206"/>
      <c r="C47" s="206"/>
      <c r="D47" s="206"/>
      <c r="E47" s="206"/>
      <c r="F47" s="206"/>
      <c r="G47" s="206"/>
      <c r="H47" s="206"/>
      <c r="I47" s="208" t="s">
        <v>173</v>
      </c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7"/>
      <c r="BG47" s="207"/>
      <c r="BH47" s="207"/>
      <c r="BI47" s="207"/>
      <c r="BJ47" s="207"/>
      <c r="BK47" s="207"/>
      <c r="BL47" s="207"/>
      <c r="BM47" s="207"/>
      <c r="BN47" s="207"/>
      <c r="BO47" s="207"/>
      <c r="BP47" s="207"/>
      <c r="BQ47" s="207"/>
      <c r="BR47" s="207"/>
      <c r="BS47" s="207"/>
      <c r="BT47" s="207"/>
      <c r="BU47" s="207"/>
      <c r="BV47" s="207"/>
      <c r="BW47" s="207"/>
      <c r="BX47" s="207"/>
      <c r="BY47" s="207"/>
      <c r="BZ47" s="207"/>
      <c r="CA47" s="207"/>
      <c r="CB47" s="207"/>
      <c r="CC47" s="207"/>
      <c r="CD47" s="207"/>
      <c r="CE47" s="207"/>
      <c r="CF47" s="207"/>
      <c r="CG47" s="207"/>
      <c r="CH47" s="207"/>
      <c r="CI47" s="207"/>
      <c r="CJ47" s="207"/>
      <c r="CK47" s="207"/>
      <c r="CL47" s="207"/>
      <c r="CM47" s="207"/>
      <c r="CN47" s="207"/>
      <c r="CO47" s="207"/>
      <c r="CP47" s="207"/>
      <c r="CQ47" s="207"/>
      <c r="CR47" s="207"/>
      <c r="CS47" s="207"/>
      <c r="CT47" s="207"/>
      <c r="CU47" s="207"/>
      <c r="CV47" s="207"/>
      <c r="CW47" s="207"/>
      <c r="CX47" s="205"/>
      <c r="CY47" s="205"/>
      <c r="CZ47" s="205"/>
      <c r="DA47" s="205"/>
      <c r="DB47" s="207"/>
      <c r="DC47" s="207"/>
      <c r="DD47" s="207"/>
      <c r="DE47" s="207"/>
      <c r="DF47" s="207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</row>
    <row r="48" spans="1:127" hidden="1" x14ac:dyDescent="0.25">
      <c r="A48" s="206" t="s">
        <v>38</v>
      </c>
      <c r="B48" s="206"/>
      <c r="C48" s="206"/>
      <c r="D48" s="206"/>
      <c r="E48" s="206"/>
      <c r="F48" s="206"/>
      <c r="G48" s="206"/>
      <c r="H48" s="206"/>
      <c r="I48" s="208" t="s">
        <v>185</v>
      </c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7"/>
      <c r="BG48" s="207"/>
      <c r="BH48" s="207"/>
      <c r="BI48" s="207"/>
      <c r="BJ48" s="207"/>
      <c r="BK48" s="207"/>
      <c r="BL48" s="207"/>
      <c r="BM48" s="207"/>
      <c r="BN48" s="207"/>
      <c r="BO48" s="207"/>
      <c r="BP48" s="207"/>
      <c r="BQ48" s="207"/>
      <c r="BR48" s="207"/>
      <c r="BS48" s="207"/>
      <c r="BT48" s="207"/>
      <c r="BU48" s="207"/>
      <c r="BV48" s="207"/>
      <c r="BW48" s="207"/>
      <c r="BX48" s="207"/>
      <c r="BY48" s="207"/>
      <c r="BZ48" s="207"/>
      <c r="CA48" s="207"/>
      <c r="CB48" s="207"/>
      <c r="CC48" s="207"/>
      <c r="CD48" s="207"/>
      <c r="CE48" s="207"/>
      <c r="CF48" s="207"/>
      <c r="CG48" s="207"/>
      <c r="CH48" s="207"/>
      <c r="CI48" s="207"/>
      <c r="CJ48" s="207"/>
      <c r="CK48" s="207"/>
      <c r="CL48" s="207"/>
      <c r="CM48" s="207"/>
      <c r="CN48" s="207"/>
      <c r="CO48" s="207"/>
      <c r="CP48" s="207"/>
      <c r="CQ48" s="207"/>
      <c r="CR48" s="207"/>
      <c r="CS48" s="207"/>
      <c r="CT48" s="207"/>
      <c r="CU48" s="207"/>
      <c r="CV48" s="207"/>
      <c r="CW48" s="207"/>
      <c r="CX48" s="203"/>
      <c r="CY48" s="203"/>
      <c r="CZ48" s="203"/>
      <c r="DA48" s="203"/>
      <c r="DB48" s="207"/>
      <c r="DC48" s="207"/>
      <c r="DD48" s="207"/>
      <c r="DE48" s="207"/>
      <c r="DF48" s="207"/>
      <c r="DG48" s="207"/>
      <c r="DH48" s="207"/>
      <c r="DI48" s="207"/>
      <c r="DJ48" s="207"/>
      <c r="DK48" s="207"/>
      <c r="DL48" s="207"/>
      <c r="DM48" s="207"/>
      <c r="DN48" s="207"/>
      <c r="DO48" s="207"/>
      <c r="DP48" s="207"/>
      <c r="DQ48" s="207"/>
      <c r="DR48" s="207"/>
      <c r="DS48" s="207"/>
      <c r="DT48" s="207"/>
      <c r="DU48" s="207"/>
      <c r="DV48" s="207"/>
      <c r="DW48" s="207"/>
    </row>
    <row r="49" spans="1:127" hidden="1" x14ac:dyDescent="0.25">
      <c r="A49" s="206"/>
      <c r="B49" s="206"/>
      <c r="C49" s="206"/>
      <c r="D49" s="206"/>
      <c r="E49" s="206"/>
      <c r="F49" s="206"/>
      <c r="G49" s="206"/>
      <c r="H49" s="206"/>
      <c r="I49" s="208" t="s">
        <v>186</v>
      </c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7"/>
      <c r="BR49" s="207"/>
      <c r="BS49" s="207"/>
      <c r="BT49" s="207"/>
      <c r="BU49" s="207"/>
      <c r="BV49" s="207"/>
      <c r="BW49" s="207"/>
      <c r="BX49" s="207"/>
      <c r="BY49" s="207"/>
      <c r="BZ49" s="207"/>
      <c r="CA49" s="207"/>
      <c r="CB49" s="207"/>
      <c r="CC49" s="207"/>
      <c r="CD49" s="207"/>
      <c r="CE49" s="207"/>
      <c r="CF49" s="207"/>
      <c r="CG49" s="207"/>
      <c r="CH49" s="207"/>
      <c r="CI49" s="207"/>
      <c r="CJ49" s="207"/>
      <c r="CK49" s="207"/>
      <c r="CL49" s="207"/>
      <c r="CM49" s="207"/>
      <c r="CN49" s="207"/>
      <c r="CO49" s="207"/>
      <c r="CP49" s="207"/>
      <c r="CQ49" s="207"/>
      <c r="CR49" s="207"/>
      <c r="CS49" s="207"/>
      <c r="CT49" s="207"/>
      <c r="CU49" s="207"/>
      <c r="CV49" s="207"/>
      <c r="CW49" s="207"/>
      <c r="CX49" s="205"/>
      <c r="CY49" s="205"/>
      <c r="CZ49" s="205"/>
      <c r="DA49" s="205"/>
      <c r="DB49" s="207"/>
      <c r="DC49" s="207"/>
      <c r="DD49" s="207"/>
      <c r="DE49" s="207"/>
      <c r="DF49" s="207"/>
      <c r="DG49" s="207"/>
      <c r="DH49" s="207"/>
      <c r="DI49" s="207"/>
      <c r="DJ49" s="207"/>
      <c r="DK49" s="207"/>
      <c r="DL49" s="207"/>
      <c r="DM49" s="207"/>
      <c r="DN49" s="207"/>
      <c r="DO49" s="207"/>
      <c r="DP49" s="207"/>
      <c r="DQ49" s="207"/>
      <c r="DR49" s="207"/>
      <c r="DS49" s="207"/>
      <c r="DT49" s="207"/>
      <c r="DU49" s="207"/>
      <c r="DV49" s="207"/>
      <c r="DW49" s="207"/>
    </row>
    <row r="50" spans="1:127" hidden="1" x14ac:dyDescent="0.25">
      <c r="A50" s="206"/>
      <c r="B50" s="206"/>
      <c r="C50" s="206"/>
      <c r="D50" s="206"/>
      <c r="E50" s="206"/>
      <c r="F50" s="206"/>
      <c r="G50" s="206"/>
      <c r="H50" s="206"/>
      <c r="I50" s="208" t="s">
        <v>187</v>
      </c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  <c r="BZ50" s="207"/>
      <c r="CA50" s="207"/>
      <c r="CB50" s="207"/>
      <c r="CC50" s="207"/>
      <c r="CD50" s="207"/>
      <c r="CE50" s="207"/>
      <c r="CF50" s="207"/>
      <c r="CG50" s="207"/>
      <c r="CH50" s="207"/>
      <c r="CI50" s="207"/>
      <c r="CJ50" s="207"/>
      <c r="CK50" s="207"/>
      <c r="CL50" s="207"/>
      <c r="CM50" s="207"/>
      <c r="CN50" s="207"/>
      <c r="CO50" s="207"/>
      <c r="CP50" s="207"/>
      <c r="CQ50" s="207"/>
      <c r="CR50" s="207"/>
      <c r="CS50" s="207"/>
      <c r="CT50" s="207"/>
      <c r="CU50" s="207"/>
      <c r="CV50" s="207"/>
      <c r="CW50" s="207"/>
      <c r="CX50" s="23"/>
      <c r="CY50" s="23"/>
      <c r="CZ50" s="23"/>
      <c r="DA50" s="23"/>
      <c r="DB50" s="207"/>
      <c r="DC50" s="207"/>
      <c r="DD50" s="207"/>
      <c r="DE50" s="207"/>
      <c r="DF50" s="207"/>
      <c r="DG50" s="207"/>
      <c r="DH50" s="207"/>
      <c r="DI50" s="207"/>
      <c r="DJ50" s="207"/>
      <c r="DK50" s="207"/>
      <c r="DL50" s="207"/>
      <c r="DM50" s="207"/>
      <c r="DN50" s="207"/>
      <c r="DO50" s="207"/>
      <c r="DP50" s="207"/>
      <c r="DQ50" s="207"/>
      <c r="DR50" s="207"/>
      <c r="DS50" s="207"/>
      <c r="DT50" s="207"/>
      <c r="DU50" s="207"/>
      <c r="DV50" s="207"/>
      <c r="DW50" s="207"/>
    </row>
    <row r="51" spans="1:127" hidden="1" x14ac:dyDescent="0.25">
      <c r="A51" s="206"/>
      <c r="B51" s="206"/>
      <c r="C51" s="206"/>
      <c r="D51" s="206"/>
      <c r="E51" s="206"/>
      <c r="F51" s="206"/>
      <c r="G51" s="206"/>
      <c r="H51" s="206"/>
      <c r="I51" s="208" t="s">
        <v>188</v>
      </c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6" t="s">
        <v>189</v>
      </c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7"/>
      <c r="BG51" s="207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  <c r="BX51" s="207"/>
      <c r="BY51" s="207"/>
      <c r="BZ51" s="207"/>
      <c r="CA51" s="207"/>
      <c r="CB51" s="207"/>
      <c r="CC51" s="207"/>
      <c r="CD51" s="207"/>
      <c r="CE51" s="207"/>
      <c r="CF51" s="207"/>
      <c r="CG51" s="207"/>
      <c r="CH51" s="207"/>
      <c r="CI51" s="207"/>
      <c r="CJ51" s="207"/>
      <c r="CK51" s="207"/>
      <c r="CL51" s="207"/>
      <c r="CM51" s="207"/>
      <c r="CN51" s="207"/>
      <c r="CO51" s="207"/>
      <c r="CP51" s="207"/>
      <c r="CQ51" s="207"/>
      <c r="CR51" s="207"/>
      <c r="CS51" s="207"/>
      <c r="CT51" s="207"/>
      <c r="CU51" s="207"/>
      <c r="CV51" s="207"/>
      <c r="CW51" s="207"/>
      <c r="CX51" s="23"/>
      <c r="CY51" s="23"/>
      <c r="CZ51" s="23"/>
      <c r="DA51" s="23"/>
      <c r="DB51" s="207"/>
      <c r="DC51" s="207"/>
      <c r="DD51" s="207"/>
      <c r="DE51" s="207"/>
      <c r="DF51" s="207"/>
      <c r="DG51" s="207"/>
      <c r="DH51" s="207"/>
      <c r="DI51" s="207"/>
      <c r="DJ51" s="207"/>
      <c r="DK51" s="207"/>
      <c r="DL51" s="207"/>
      <c r="DM51" s="207"/>
      <c r="DN51" s="207"/>
      <c r="DO51" s="207"/>
      <c r="DP51" s="207"/>
      <c r="DQ51" s="207"/>
      <c r="DR51" s="207"/>
      <c r="DS51" s="207"/>
      <c r="DT51" s="207"/>
      <c r="DU51" s="207"/>
      <c r="DV51" s="207"/>
      <c r="DW51" s="207"/>
    </row>
    <row r="52" spans="1:127" hidden="1" x14ac:dyDescent="0.25">
      <c r="A52" s="206"/>
      <c r="B52" s="206"/>
      <c r="C52" s="206"/>
      <c r="D52" s="206"/>
      <c r="E52" s="206"/>
      <c r="F52" s="206"/>
      <c r="G52" s="206"/>
      <c r="H52" s="206"/>
      <c r="I52" s="208" t="s">
        <v>190</v>
      </c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6" t="s">
        <v>184</v>
      </c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7"/>
      <c r="BG52" s="207"/>
      <c r="BH52" s="207"/>
      <c r="BI52" s="207"/>
      <c r="BJ52" s="207"/>
      <c r="BK52" s="207"/>
      <c r="BL52" s="207"/>
      <c r="BM52" s="207"/>
      <c r="BN52" s="207"/>
      <c r="BO52" s="207"/>
      <c r="BP52" s="207"/>
      <c r="BQ52" s="207"/>
      <c r="BR52" s="207"/>
      <c r="BS52" s="207"/>
      <c r="BT52" s="207"/>
      <c r="BU52" s="207"/>
      <c r="BV52" s="207"/>
      <c r="BW52" s="207"/>
      <c r="BX52" s="207"/>
      <c r="BY52" s="207"/>
      <c r="BZ52" s="207"/>
      <c r="CA52" s="207"/>
      <c r="CB52" s="207"/>
      <c r="CC52" s="207"/>
      <c r="CD52" s="207"/>
      <c r="CE52" s="207"/>
      <c r="CF52" s="207"/>
      <c r="CG52" s="207"/>
      <c r="CH52" s="207"/>
      <c r="CI52" s="207"/>
      <c r="CJ52" s="207"/>
      <c r="CK52" s="207"/>
      <c r="CL52" s="207"/>
      <c r="CM52" s="207"/>
      <c r="CN52" s="207"/>
      <c r="CO52" s="207"/>
      <c r="CP52" s="207"/>
      <c r="CQ52" s="207"/>
      <c r="CR52" s="207"/>
      <c r="CS52" s="207"/>
      <c r="CT52" s="207"/>
      <c r="CU52" s="207"/>
      <c r="CV52" s="207"/>
      <c r="CW52" s="207"/>
      <c r="CX52" s="203"/>
      <c r="CY52" s="203"/>
      <c r="CZ52" s="203"/>
      <c r="DA52" s="203"/>
      <c r="DB52" s="207"/>
      <c r="DC52" s="207"/>
      <c r="DD52" s="207"/>
      <c r="DE52" s="207"/>
      <c r="DF52" s="207"/>
      <c r="DG52" s="207"/>
      <c r="DH52" s="207"/>
      <c r="DI52" s="207"/>
      <c r="DJ52" s="207"/>
      <c r="DK52" s="207"/>
      <c r="DL52" s="207"/>
      <c r="DM52" s="207"/>
      <c r="DN52" s="207"/>
      <c r="DO52" s="207"/>
      <c r="DP52" s="207"/>
      <c r="DQ52" s="207"/>
      <c r="DR52" s="207"/>
      <c r="DS52" s="207"/>
      <c r="DT52" s="207"/>
      <c r="DU52" s="207"/>
      <c r="DV52" s="207"/>
      <c r="DW52" s="207"/>
    </row>
    <row r="53" spans="1:127" hidden="1" x14ac:dyDescent="0.25">
      <c r="A53" s="206"/>
      <c r="B53" s="206"/>
      <c r="C53" s="206"/>
      <c r="D53" s="206"/>
      <c r="E53" s="206"/>
      <c r="F53" s="206"/>
      <c r="G53" s="206"/>
      <c r="H53" s="206"/>
      <c r="I53" s="208" t="s">
        <v>191</v>
      </c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  <c r="AO53" s="208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7"/>
      <c r="BG53" s="207"/>
      <c r="BH53" s="207"/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207"/>
      <c r="BV53" s="207"/>
      <c r="BW53" s="207"/>
      <c r="BX53" s="207"/>
      <c r="BY53" s="207"/>
      <c r="BZ53" s="207"/>
      <c r="CA53" s="207"/>
      <c r="CB53" s="207"/>
      <c r="CC53" s="207"/>
      <c r="CD53" s="207"/>
      <c r="CE53" s="207"/>
      <c r="CF53" s="207"/>
      <c r="CG53" s="207"/>
      <c r="CH53" s="207"/>
      <c r="CI53" s="207"/>
      <c r="CJ53" s="207"/>
      <c r="CK53" s="207"/>
      <c r="CL53" s="207"/>
      <c r="CM53" s="207"/>
      <c r="CN53" s="207"/>
      <c r="CO53" s="207"/>
      <c r="CP53" s="207"/>
      <c r="CQ53" s="207"/>
      <c r="CR53" s="207"/>
      <c r="CS53" s="207"/>
      <c r="CT53" s="207"/>
      <c r="CU53" s="207"/>
      <c r="CV53" s="207"/>
      <c r="CW53" s="207"/>
      <c r="CX53" s="205"/>
      <c r="CY53" s="205"/>
      <c r="CZ53" s="205"/>
      <c r="DA53" s="205"/>
      <c r="DB53" s="207"/>
      <c r="DC53" s="207"/>
      <c r="DD53" s="207"/>
      <c r="DE53" s="207"/>
      <c r="DF53" s="207"/>
      <c r="DG53" s="207"/>
      <c r="DH53" s="207"/>
      <c r="DI53" s="207"/>
      <c r="DJ53" s="207"/>
      <c r="DK53" s="207"/>
      <c r="DL53" s="207"/>
      <c r="DM53" s="207"/>
      <c r="DN53" s="207"/>
      <c r="DO53" s="207"/>
      <c r="DP53" s="207"/>
      <c r="DQ53" s="207"/>
      <c r="DR53" s="207"/>
      <c r="DS53" s="207"/>
      <c r="DT53" s="207"/>
      <c r="DU53" s="207"/>
      <c r="DV53" s="207"/>
      <c r="DW53" s="207"/>
    </row>
    <row r="54" spans="1:127" hidden="1" x14ac:dyDescent="0.25">
      <c r="A54" s="206"/>
      <c r="B54" s="206"/>
      <c r="C54" s="206"/>
      <c r="D54" s="206"/>
      <c r="E54" s="206"/>
      <c r="F54" s="206"/>
      <c r="G54" s="206"/>
      <c r="H54" s="206"/>
      <c r="I54" s="208" t="s">
        <v>192</v>
      </c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6" t="s">
        <v>184</v>
      </c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7"/>
      <c r="BY54" s="207"/>
      <c r="BZ54" s="207"/>
      <c r="CA54" s="207"/>
      <c r="CB54" s="207"/>
      <c r="CC54" s="207"/>
      <c r="CD54" s="207"/>
      <c r="CE54" s="207"/>
      <c r="CF54" s="207"/>
      <c r="CG54" s="207"/>
      <c r="CH54" s="207"/>
      <c r="CI54" s="207"/>
      <c r="CJ54" s="207"/>
      <c r="CK54" s="207"/>
      <c r="CL54" s="207"/>
      <c r="CM54" s="207"/>
      <c r="CN54" s="207"/>
      <c r="CO54" s="207"/>
      <c r="CP54" s="207"/>
      <c r="CQ54" s="207"/>
      <c r="CR54" s="207"/>
      <c r="CS54" s="207"/>
      <c r="CT54" s="207"/>
      <c r="CU54" s="207"/>
      <c r="CV54" s="207"/>
      <c r="CW54" s="207"/>
      <c r="CX54" s="23"/>
      <c r="CY54" s="23"/>
      <c r="CZ54" s="23"/>
      <c r="DA54" s="23"/>
      <c r="DB54" s="207"/>
      <c r="DC54" s="207"/>
      <c r="DD54" s="207"/>
      <c r="DE54" s="207"/>
      <c r="DF54" s="207"/>
      <c r="DG54" s="207"/>
      <c r="DH54" s="207"/>
      <c r="DI54" s="207"/>
      <c r="DJ54" s="207"/>
      <c r="DK54" s="207"/>
      <c r="DL54" s="207"/>
      <c r="DM54" s="207"/>
      <c r="DN54" s="207"/>
      <c r="DO54" s="207"/>
      <c r="DP54" s="207"/>
      <c r="DQ54" s="207"/>
      <c r="DR54" s="207"/>
      <c r="DS54" s="207"/>
      <c r="DT54" s="207"/>
      <c r="DU54" s="207"/>
      <c r="DV54" s="207"/>
      <c r="DW54" s="207"/>
    </row>
    <row r="55" spans="1:127" hidden="1" x14ac:dyDescent="0.25">
      <c r="A55" s="206" t="s">
        <v>39</v>
      </c>
      <c r="B55" s="206"/>
      <c r="C55" s="206"/>
      <c r="D55" s="206"/>
      <c r="E55" s="206"/>
      <c r="F55" s="206"/>
      <c r="G55" s="206"/>
      <c r="H55" s="206"/>
      <c r="I55" s="208" t="s">
        <v>193</v>
      </c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6" t="s">
        <v>184</v>
      </c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7"/>
      <c r="BQ55" s="207"/>
      <c r="BR55" s="207"/>
      <c r="BS55" s="207"/>
      <c r="BT55" s="207"/>
      <c r="BU55" s="207"/>
      <c r="BV55" s="207"/>
      <c r="BW55" s="207"/>
      <c r="BX55" s="207"/>
      <c r="BY55" s="207"/>
      <c r="BZ55" s="207"/>
      <c r="CA55" s="207"/>
      <c r="CB55" s="207"/>
      <c r="CC55" s="207"/>
      <c r="CD55" s="207"/>
      <c r="CE55" s="207"/>
      <c r="CF55" s="207"/>
      <c r="CG55" s="207"/>
      <c r="CH55" s="207"/>
      <c r="CI55" s="207"/>
      <c r="CJ55" s="207"/>
      <c r="CK55" s="207"/>
      <c r="CL55" s="207"/>
      <c r="CM55" s="207"/>
      <c r="CN55" s="207"/>
      <c r="CO55" s="207"/>
      <c r="CP55" s="207"/>
      <c r="CQ55" s="207"/>
      <c r="CR55" s="207"/>
      <c r="CS55" s="207"/>
      <c r="CT55" s="207"/>
      <c r="CU55" s="207"/>
      <c r="CV55" s="207"/>
      <c r="CW55" s="207"/>
      <c r="CX55" s="203"/>
      <c r="CY55" s="203"/>
      <c r="CZ55" s="203"/>
      <c r="DA55" s="203"/>
      <c r="DB55" s="207"/>
      <c r="DC55" s="207"/>
      <c r="DD55" s="207"/>
      <c r="DE55" s="207"/>
      <c r="DF55" s="207"/>
      <c r="DG55" s="207"/>
      <c r="DH55" s="207"/>
      <c r="DI55" s="207"/>
      <c r="DJ55" s="207"/>
      <c r="DK55" s="207"/>
      <c r="DL55" s="207"/>
      <c r="DM55" s="207"/>
      <c r="DN55" s="207"/>
      <c r="DO55" s="207"/>
      <c r="DP55" s="207"/>
      <c r="DQ55" s="207"/>
      <c r="DR55" s="207"/>
      <c r="DS55" s="207"/>
      <c r="DT55" s="207"/>
      <c r="DU55" s="207"/>
      <c r="DV55" s="207"/>
      <c r="DW55" s="207"/>
    </row>
    <row r="56" spans="1:127" hidden="1" x14ac:dyDescent="0.25">
      <c r="A56" s="206"/>
      <c r="B56" s="206"/>
      <c r="C56" s="206"/>
      <c r="D56" s="206"/>
      <c r="E56" s="206"/>
      <c r="F56" s="206"/>
      <c r="G56" s="206"/>
      <c r="H56" s="206"/>
      <c r="I56" s="208" t="s">
        <v>194</v>
      </c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7"/>
      <c r="BR56" s="207"/>
      <c r="BS56" s="207"/>
      <c r="BT56" s="207"/>
      <c r="BU56" s="207"/>
      <c r="BV56" s="207"/>
      <c r="BW56" s="207"/>
      <c r="BX56" s="207"/>
      <c r="BY56" s="207"/>
      <c r="BZ56" s="207"/>
      <c r="CA56" s="207"/>
      <c r="CB56" s="207"/>
      <c r="CC56" s="207"/>
      <c r="CD56" s="207"/>
      <c r="CE56" s="207"/>
      <c r="CF56" s="207"/>
      <c r="CG56" s="207"/>
      <c r="CH56" s="207"/>
      <c r="CI56" s="207"/>
      <c r="CJ56" s="207"/>
      <c r="CK56" s="207"/>
      <c r="CL56" s="207"/>
      <c r="CM56" s="207"/>
      <c r="CN56" s="207"/>
      <c r="CO56" s="207"/>
      <c r="CP56" s="207"/>
      <c r="CQ56" s="207"/>
      <c r="CR56" s="207"/>
      <c r="CS56" s="207"/>
      <c r="CT56" s="207"/>
      <c r="CU56" s="207"/>
      <c r="CV56" s="207"/>
      <c r="CW56" s="207"/>
      <c r="CX56" s="204"/>
      <c r="CY56" s="204"/>
      <c r="CZ56" s="204"/>
      <c r="DA56" s="204"/>
      <c r="DB56" s="207"/>
      <c r="DC56" s="207"/>
      <c r="DD56" s="207"/>
      <c r="DE56" s="207"/>
      <c r="DF56" s="207"/>
      <c r="DG56" s="207"/>
      <c r="DH56" s="207"/>
      <c r="DI56" s="207"/>
      <c r="DJ56" s="207"/>
      <c r="DK56" s="207"/>
      <c r="DL56" s="207"/>
      <c r="DM56" s="207"/>
      <c r="DN56" s="207"/>
      <c r="DO56" s="207"/>
      <c r="DP56" s="207"/>
      <c r="DQ56" s="207"/>
      <c r="DR56" s="207"/>
      <c r="DS56" s="207"/>
      <c r="DT56" s="207"/>
      <c r="DU56" s="207"/>
      <c r="DV56" s="207"/>
      <c r="DW56" s="207"/>
    </row>
    <row r="57" spans="1:127" hidden="1" x14ac:dyDescent="0.25">
      <c r="A57" s="206"/>
      <c r="B57" s="206"/>
      <c r="C57" s="206"/>
      <c r="D57" s="206"/>
      <c r="E57" s="206"/>
      <c r="F57" s="206"/>
      <c r="G57" s="206"/>
      <c r="H57" s="206"/>
      <c r="I57" s="208" t="s">
        <v>186</v>
      </c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  <c r="AO57" s="208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7"/>
      <c r="BG57" s="207"/>
      <c r="BH57" s="207"/>
      <c r="BI57" s="207"/>
      <c r="BJ57" s="207"/>
      <c r="BK57" s="207"/>
      <c r="BL57" s="207"/>
      <c r="BM57" s="207"/>
      <c r="BN57" s="207"/>
      <c r="BO57" s="207"/>
      <c r="BP57" s="207"/>
      <c r="BQ57" s="207"/>
      <c r="BR57" s="207"/>
      <c r="BS57" s="207"/>
      <c r="BT57" s="207"/>
      <c r="BU57" s="207"/>
      <c r="BV57" s="207"/>
      <c r="BW57" s="207"/>
      <c r="BX57" s="207"/>
      <c r="BY57" s="207"/>
      <c r="BZ57" s="207"/>
      <c r="CA57" s="207"/>
      <c r="CB57" s="207"/>
      <c r="CC57" s="207"/>
      <c r="CD57" s="207"/>
      <c r="CE57" s="207"/>
      <c r="CF57" s="207"/>
      <c r="CG57" s="207"/>
      <c r="CH57" s="207"/>
      <c r="CI57" s="207"/>
      <c r="CJ57" s="207"/>
      <c r="CK57" s="207"/>
      <c r="CL57" s="207"/>
      <c r="CM57" s="207"/>
      <c r="CN57" s="207"/>
      <c r="CO57" s="207"/>
      <c r="CP57" s="207"/>
      <c r="CQ57" s="207"/>
      <c r="CR57" s="207"/>
      <c r="CS57" s="207"/>
      <c r="CT57" s="207"/>
      <c r="CU57" s="207"/>
      <c r="CV57" s="207"/>
      <c r="CW57" s="207"/>
      <c r="CX57" s="205"/>
      <c r="CY57" s="205"/>
      <c r="CZ57" s="205"/>
      <c r="DA57" s="205"/>
      <c r="DB57" s="207"/>
      <c r="DC57" s="207"/>
      <c r="DD57" s="207"/>
      <c r="DE57" s="207"/>
      <c r="DF57" s="207"/>
      <c r="DG57" s="207"/>
      <c r="DH57" s="207"/>
      <c r="DI57" s="207"/>
      <c r="DJ57" s="207"/>
      <c r="DK57" s="207"/>
      <c r="DL57" s="207"/>
      <c r="DM57" s="207"/>
      <c r="DN57" s="207"/>
      <c r="DO57" s="207"/>
      <c r="DP57" s="207"/>
      <c r="DQ57" s="207"/>
      <c r="DR57" s="207"/>
      <c r="DS57" s="207"/>
      <c r="DT57" s="207"/>
      <c r="DU57" s="207"/>
      <c r="DV57" s="207"/>
      <c r="DW57" s="207"/>
    </row>
    <row r="58" spans="1:127" hidden="1" x14ac:dyDescent="0.25">
      <c r="A58" s="206" t="s">
        <v>42</v>
      </c>
      <c r="B58" s="206"/>
      <c r="C58" s="206"/>
      <c r="D58" s="206"/>
      <c r="E58" s="206"/>
      <c r="F58" s="206"/>
      <c r="G58" s="206"/>
      <c r="H58" s="206"/>
      <c r="I58" s="208" t="s">
        <v>195</v>
      </c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  <c r="AO58" s="208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7"/>
      <c r="BG58" s="207"/>
      <c r="BH58" s="207"/>
      <c r="BI58" s="207"/>
      <c r="BJ58" s="207"/>
      <c r="BK58" s="207"/>
      <c r="BL58" s="207"/>
      <c r="BM58" s="207"/>
      <c r="BN58" s="207"/>
      <c r="BO58" s="207"/>
      <c r="BP58" s="207"/>
      <c r="BQ58" s="207"/>
      <c r="BR58" s="207"/>
      <c r="BS58" s="207"/>
      <c r="BT58" s="207"/>
      <c r="BU58" s="207"/>
      <c r="BV58" s="207"/>
      <c r="BW58" s="207"/>
      <c r="BX58" s="207"/>
      <c r="BY58" s="207"/>
      <c r="BZ58" s="207"/>
      <c r="CA58" s="207"/>
      <c r="CB58" s="207"/>
      <c r="CC58" s="207"/>
      <c r="CD58" s="207"/>
      <c r="CE58" s="207"/>
      <c r="CF58" s="207"/>
      <c r="CG58" s="207"/>
      <c r="CH58" s="207"/>
      <c r="CI58" s="207"/>
      <c r="CJ58" s="207"/>
      <c r="CK58" s="207"/>
      <c r="CL58" s="207"/>
      <c r="CM58" s="207"/>
      <c r="CN58" s="207"/>
      <c r="CO58" s="207"/>
      <c r="CP58" s="207"/>
      <c r="CQ58" s="207"/>
      <c r="CR58" s="207"/>
      <c r="CS58" s="207"/>
      <c r="CT58" s="207"/>
      <c r="CU58" s="207"/>
      <c r="CV58" s="207"/>
      <c r="CW58" s="207"/>
      <c r="CX58" s="23"/>
      <c r="CY58" s="23"/>
      <c r="CZ58" s="23"/>
      <c r="DA58" s="23"/>
      <c r="DB58" s="207"/>
      <c r="DC58" s="207"/>
      <c r="DD58" s="207"/>
      <c r="DE58" s="207"/>
      <c r="DF58" s="207"/>
      <c r="DG58" s="207"/>
      <c r="DH58" s="207"/>
      <c r="DI58" s="207"/>
      <c r="DJ58" s="207"/>
      <c r="DK58" s="207"/>
      <c r="DL58" s="207"/>
      <c r="DM58" s="207"/>
      <c r="DN58" s="207"/>
      <c r="DO58" s="207"/>
      <c r="DP58" s="207"/>
      <c r="DQ58" s="207"/>
      <c r="DR58" s="207"/>
      <c r="DS58" s="207"/>
      <c r="DT58" s="207"/>
      <c r="DU58" s="207"/>
      <c r="DV58" s="207"/>
      <c r="DW58" s="207"/>
    </row>
    <row r="59" spans="1:127" hidden="1" x14ac:dyDescent="0.25">
      <c r="A59" s="206" t="s">
        <v>43</v>
      </c>
      <c r="B59" s="206"/>
      <c r="C59" s="206"/>
      <c r="D59" s="206"/>
      <c r="E59" s="206"/>
      <c r="F59" s="206"/>
      <c r="G59" s="206"/>
      <c r="H59" s="206"/>
      <c r="I59" s="208" t="s">
        <v>196</v>
      </c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6" t="s">
        <v>184</v>
      </c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7"/>
      <c r="BW59" s="207"/>
      <c r="BX59" s="207"/>
      <c r="BY59" s="207"/>
      <c r="BZ59" s="207"/>
      <c r="CA59" s="207"/>
      <c r="CB59" s="207"/>
      <c r="CC59" s="207"/>
      <c r="CD59" s="207"/>
      <c r="CE59" s="207"/>
      <c r="CF59" s="207"/>
      <c r="CG59" s="207"/>
      <c r="CH59" s="207"/>
      <c r="CI59" s="207"/>
      <c r="CJ59" s="207"/>
      <c r="CK59" s="207"/>
      <c r="CL59" s="207"/>
      <c r="CM59" s="207"/>
      <c r="CN59" s="207"/>
      <c r="CO59" s="207"/>
      <c r="CP59" s="207"/>
      <c r="CQ59" s="207"/>
      <c r="CR59" s="207"/>
      <c r="CS59" s="207"/>
      <c r="CT59" s="207"/>
      <c r="CU59" s="207"/>
      <c r="CV59" s="207"/>
      <c r="CW59" s="207"/>
      <c r="CX59" s="203"/>
      <c r="CY59" s="203"/>
      <c r="CZ59" s="203"/>
      <c r="DA59" s="203"/>
      <c r="DB59" s="207"/>
      <c r="DC59" s="207"/>
      <c r="DD59" s="207"/>
      <c r="DE59" s="207"/>
      <c r="DF59" s="207"/>
      <c r="DG59" s="207"/>
      <c r="DH59" s="207"/>
      <c r="DI59" s="207"/>
      <c r="DJ59" s="207"/>
      <c r="DK59" s="207"/>
      <c r="DL59" s="207"/>
      <c r="DM59" s="207"/>
      <c r="DN59" s="207"/>
      <c r="DO59" s="207"/>
      <c r="DP59" s="207"/>
      <c r="DQ59" s="207"/>
      <c r="DR59" s="207"/>
      <c r="DS59" s="207"/>
      <c r="DT59" s="207"/>
      <c r="DU59" s="207"/>
      <c r="DV59" s="207"/>
      <c r="DW59" s="207"/>
    </row>
    <row r="60" spans="1:127" hidden="1" x14ac:dyDescent="0.25">
      <c r="A60" s="206"/>
      <c r="B60" s="206"/>
      <c r="C60" s="206"/>
      <c r="D60" s="206"/>
      <c r="E60" s="206"/>
      <c r="F60" s="206"/>
      <c r="G60" s="206"/>
      <c r="H60" s="206"/>
      <c r="I60" s="208" t="s">
        <v>197</v>
      </c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7"/>
      <c r="BG60" s="207"/>
      <c r="BH60" s="207"/>
      <c r="BI60" s="207"/>
      <c r="BJ60" s="207"/>
      <c r="BK60" s="207"/>
      <c r="BL60" s="207"/>
      <c r="BM60" s="207"/>
      <c r="BN60" s="207"/>
      <c r="BO60" s="207"/>
      <c r="BP60" s="207"/>
      <c r="BQ60" s="207"/>
      <c r="BR60" s="207"/>
      <c r="BS60" s="207"/>
      <c r="BT60" s="207"/>
      <c r="BU60" s="207"/>
      <c r="BV60" s="207"/>
      <c r="BW60" s="207"/>
      <c r="BX60" s="207"/>
      <c r="BY60" s="207"/>
      <c r="BZ60" s="207"/>
      <c r="CA60" s="207"/>
      <c r="CB60" s="207"/>
      <c r="CC60" s="207"/>
      <c r="CD60" s="207"/>
      <c r="CE60" s="207"/>
      <c r="CF60" s="207"/>
      <c r="CG60" s="207"/>
      <c r="CH60" s="207"/>
      <c r="CI60" s="207"/>
      <c r="CJ60" s="207"/>
      <c r="CK60" s="207"/>
      <c r="CL60" s="207"/>
      <c r="CM60" s="207"/>
      <c r="CN60" s="207"/>
      <c r="CO60" s="207"/>
      <c r="CP60" s="207"/>
      <c r="CQ60" s="207"/>
      <c r="CR60" s="207"/>
      <c r="CS60" s="207"/>
      <c r="CT60" s="207"/>
      <c r="CU60" s="207"/>
      <c r="CV60" s="207"/>
      <c r="CW60" s="207"/>
      <c r="CX60" s="204"/>
      <c r="CY60" s="204"/>
      <c r="CZ60" s="204"/>
      <c r="DA60" s="204"/>
      <c r="DB60" s="207"/>
      <c r="DC60" s="207"/>
      <c r="DD60" s="207"/>
      <c r="DE60" s="207"/>
      <c r="DF60" s="207"/>
      <c r="DG60" s="207"/>
      <c r="DH60" s="207"/>
      <c r="DI60" s="207"/>
      <c r="DJ60" s="207"/>
      <c r="DK60" s="207"/>
      <c r="DL60" s="207"/>
      <c r="DM60" s="207"/>
      <c r="DN60" s="207"/>
      <c r="DO60" s="207"/>
      <c r="DP60" s="207"/>
      <c r="DQ60" s="207"/>
      <c r="DR60" s="207"/>
      <c r="DS60" s="207"/>
      <c r="DT60" s="207"/>
      <c r="DU60" s="207"/>
      <c r="DV60" s="207"/>
      <c r="DW60" s="207"/>
    </row>
    <row r="61" spans="1:127" hidden="1" x14ac:dyDescent="0.25">
      <c r="A61" s="206"/>
      <c r="B61" s="206"/>
      <c r="C61" s="206"/>
      <c r="D61" s="206"/>
      <c r="E61" s="206"/>
      <c r="F61" s="206"/>
      <c r="G61" s="206"/>
      <c r="H61" s="206"/>
      <c r="I61" s="208" t="s">
        <v>198</v>
      </c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7"/>
      <c r="BG61" s="207"/>
      <c r="BH61" s="207"/>
      <c r="BI61" s="207"/>
      <c r="BJ61" s="207"/>
      <c r="BK61" s="207"/>
      <c r="BL61" s="207"/>
      <c r="BM61" s="207"/>
      <c r="BN61" s="207"/>
      <c r="BO61" s="207"/>
      <c r="BP61" s="207"/>
      <c r="BQ61" s="207"/>
      <c r="BR61" s="207"/>
      <c r="BS61" s="207"/>
      <c r="BT61" s="207"/>
      <c r="BU61" s="207"/>
      <c r="BV61" s="207"/>
      <c r="BW61" s="207"/>
      <c r="BX61" s="207"/>
      <c r="BY61" s="207"/>
      <c r="BZ61" s="207"/>
      <c r="CA61" s="207"/>
      <c r="CB61" s="207"/>
      <c r="CC61" s="207"/>
      <c r="CD61" s="207"/>
      <c r="CE61" s="207"/>
      <c r="CF61" s="207"/>
      <c r="CG61" s="207"/>
      <c r="CH61" s="207"/>
      <c r="CI61" s="207"/>
      <c r="CJ61" s="207"/>
      <c r="CK61" s="207"/>
      <c r="CL61" s="207"/>
      <c r="CM61" s="207"/>
      <c r="CN61" s="207"/>
      <c r="CO61" s="207"/>
      <c r="CP61" s="207"/>
      <c r="CQ61" s="207"/>
      <c r="CR61" s="207"/>
      <c r="CS61" s="207"/>
      <c r="CT61" s="207"/>
      <c r="CU61" s="207"/>
      <c r="CV61" s="207"/>
      <c r="CW61" s="207"/>
      <c r="CX61" s="204"/>
      <c r="CY61" s="204"/>
      <c r="CZ61" s="204"/>
      <c r="DA61" s="204"/>
      <c r="DB61" s="207"/>
      <c r="DC61" s="207"/>
      <c r="DD61" s="207"/>
      <c r="DE61" s="207"/>
      <c r="DF61" s="207"/>
      <c r="DG61" s="207"/>
      <c r="DH61" s="207"/>
      <c r="DI61" s="207"/>
      <c r="DJ61" s="207"/>
      <c r="DK61" s="207"/>
      <c r="DL61" s="207"/>
      <c r="DM61" s="207"/>
      <c r="DN61" s="207"/>
      <c r="DO61" s="207"/>
      <c r="DP61" s="207"/>
      <c r="DQ61" s="207"/>
      <c r="DR61" s="207"/>
      <c r="DS61" s="207"/>
      <c r="DT61" s="207"/>
      <c r="DU61" s="207"/>
      <c r="DV61" s="207"/>
      <c r="DW61" s="207"/>
    </row>
    <row r="62" spans="1:127" hidden="1" x14ac:dyDescent="0.25">
      <c r="A62" s="206"/>
      <c r="B62" s="206"/>
      <c r="C62" s="206"/>
      <c r="D62" s="206"/>
      <c r="E62" s="206"/>
      <c r="F62" s="206"/>
      <c r="G62" s="206"/>
      <c r="H62" s="206"/>
      <c r="I62" s="208" t="s">
        <v>199</v>
      </c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7"/>
      <c r="BG62" s="207"/>
      <c r="BH62" s="207"/>
      <c r="BI62" s="207"/>
      <c r="BJ62" s="207"/>
      <c r="BK62" s="207"/>
      <c r="BL62" s="207"/>
      <c r="BM62" s="207"/>
      <c r="BN62" s="207"/>
      <c r="BO62" s="207"/>
      <c r="BP62" s="207"/>
      <c r="BQ62" s="207"/>
      <c r="BR62" s="207"/>
      <c r="BS62" s="207"/>
      <c r="BT62" s="207"/>
      <c r="BU62" s="207"/>
      <c r="BV62" s="207"/>
      <c r="BW62" s="207"/>
      <c r="BX62" s="207"/>
      <c r="BY62" s="207"/>
      <c r="BZ62" s="207"/>
      <c r="CA62" s="207"/>
      <c r="CB62" s="207"/>
      <c r="CC62" s="207"/>
      <c r="CD62" s="207"/>
      <c r="CE62" s="207"/>
      <c r="CF62" s="207"/>
      <c r="CG62" s="207"/>
      <c r="CH62" s="207"/>
      <c r="CI62" s="207"/>
      <c r="CJ62" s="207"/>
      <c r="CK62" s="207"/>
      <c r="CL62" s="207"/>
      <c r="CM62" s="207"/>
      <c r="CN62" s="207"/>
      <c r="CO62" s="207"/>
      <c r="CP62" s="207"/>
      <c r="CQ62" s="207"/>
      <c r="CR62" s="207"/>
      <c r="CS62" s="207"/>
      <c r="CT62" s="207"/>
      <c r="CU62" s="207"/>
      <c r="CV62" s="207"/>
      <c r="CW62" s="207"/>
      <c r="CX62" s="205"/>
      <c r="CY62" s="205"/>
      <c r="CZ62" s="205"/>
      <c r="DA62" s="205"/>
      <c r="DB62" s="207"/>
      <c r="DC62" s="207"/>
      <c r="DD62" s="207"/>
      <c r="DE62" s="207"/>
      <c r="DF62" s="207"/>
      <c r="DG62" s="207"/>
      <c r="DH62" s="207"/>
      <c r="DI62" s="207"/>
      <c r="DJ62" s="207"/>
      <c r="DK62" s="207"/>
      <c r="DL62" s="207"/>
      <c r="DM62" s="207"/>
      <c r="DN62" s="207"/>
      <c r="DO62" s="207"/>
      <c r="DP62" s="207"/>
      <c r="DQ62" s="207"/>
      <c r="DR62" s="207"/>
      <c r="DS62" s="207"/>
      <c r="DT62" s="207"/>
      <c r="DU62" s="207"/>
      <c r="DV62" s="207"/>
      <c r="DW62" s="207"/>
    </row>
    <row r="63" spans="1:127" hidden="1" x14ac:dyDescent="0.25">
      <c r="A63" s="206" t="s">
        <v>45</v>
      </c>
      <c r="B63" s="206"/>
      <c r="C63" s="206"/>
      <c r="D63" s="206"/>
      <c r="E63" s="206"/>
      <c r="F63" s="206"/>
      <c r="G63" s="206"/>
      <c r="H63" s="206"/>
      <c r="I63" s="208" t="s">
        <v>196</v>
      </c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6" t="s">
        <v>184</v>
      </c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07"/>
      <c r="CD63" s="207"/>
      <c r="CE63" s="207"/>
      <c r="CF63" s="207"/>
      <c r="CG63" s="207"/>
      <c r="CH63" s="207"/>
      <c r="CI63" s="207"/>
      <c r="CJ63" s="207"/>
      <c r="CK63" s="207"/>
      <c r="CL63" s="207"/>
      <c r="CM63" s="207"/>
      <c r="CN63" s="207"/>
      <c r="CO63" s="207"/>
      <c r="CP63" s="207"/>
      <c r="CQ63" s="207"/>
      <c r="CR63" s="207"/>
      <c r="CS63" s="207"/>
      <c r="CT63" s="207"/>
      <c r="CU63" s="207"/>
      <c r="CV63" s="207"/>
      <c r="CW63" s="207"/>
      <c r="CX63" s="203"/>
      <c r="CY63" s="203"/>
      <c r="CZ63" s="203"/>
      <c r="DA63" s="203"/>
      <c r="DB63" s="207"/>
      <c r="DC63" s="207"/>
      <c r="DD63" s="207"/>
      <c r="DE63" s="207"/>
      <c r="DF63" s="207"/>
      <c r="DG63" s="207"/>
      <c r="DH63" s="207"/>
      <c r="DI63" s="207"/>
      <c r="DJ63" s="207"/>
      <c r="DK63" s="207"/>
      <c r="DL63" s="207"/>
      <c r="DM63" s="207"/>
      <c r="DN63" s="207"/>
      <c r="DO63" s="207"/>
      <c r="DP63" s="207"/>
      <c r="DQ63" s="207"/>
      <c r="DR63" s="207"/>
      <c r="DS63" s="207"/>
      <c r="DT63" s="207"/>
      <c r="DU63" s="207"/>
      <c r="DV63" s="207"/>
      <c r="DW63" s="207"/>
    </row>
    <row r="64" spans="1:127" hidden="1" x14ac:dyDescent="0.25">
      <c r="A64" s="206"/>
      <c r="B64" s="206"/>
      <c r="C64" s="206"/>
      <c r="D64" s="206"/>
      <c r="E64" s="206"/>
      <c r="F64" s="206"/>
      <c r="G64" s="206"/>
      <c r="H64" s="206"/>
      <c r="I64" s="208" t="s">
        <v>197</v>
      </c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7"/>
      <c r="BG64" s="207"/>
      <c r="BH64" s="207"/>
      <c r="BI64" s="207"/>
      <c r="BJ64" s="207"/>
      <c r="BK64" s="207"/>
      <c r="BL64" s="207"/>
      <c r="BM64" s="207"/>
      <c r="BN64" s="207"/>
      <c r="BO64" s="207"/>
      <c r="BP64" s="207"/>
      <c r="BQ64" s="207"/>
      <c r="BR64" s="207"/>
      <c r="BS64" s="207"/>
      <c r="BT64" s="207"/>
      <c r="BU64" s="207"/>
      <c r="BV64" s="207"/>
      <c r="BW64" s="207"/>
      <c r="BX64" s="207"/>
      <c r="BY64" s="207"/>
      <c r="BZ64" s="207"/>
      <c r="CA64" s="207"/>
      <c r="CB64" s="207"/>
      <c r="CC64" s="207"/>
      <c r="CD64" s="207"/>
      <c r="CE64" s="207"/>
      <c r="CF64" s="207"/>
      <c r="CG64" s="207"/>
      <c r="CH64" s="207"/>
      <c r="CI64" s="207"/>
      <c r="CJ64" s="207"/>
      <c r="CK64" s="207"/>
      <c r="CL64" s="207"/>
      <c r="CM64" s="207"/>
      <c r="CN64" s="207"/>
      <c r="CO64" s="207"/>
      <c r="CP64" s="207"/>
      <c r="CQ64" s="207"/>
      <c r="CR64" s="207"/>
      <c r="CS64" s="207"/>
      <c r="CT64" s="207"/>
      <c r="CU64" s="207"/>
      <c r="CV64" s="207"/>
      <c r="CW64" s="207"/>
      <c r="CX64" s="204"/>
      <c r="CY64" s="204"/>
      <c r="CZ64" s="204"/>
      <c r="DA64" s="204"/>
      <c r="DB64" s="207"/>
      <c r="DC64" s="207"/>
      <c r="DD64" s="207"/>
      <c r="DE64" s="207"/>
      <c r="DF64" s="207"/>
      <c r="DG64" s="207"/>
      <c r="DH64" s="207"/>
      <c r="DI64" s="207"/>
      <c r="DJ64" s="207"/>
      <c r="DK64" s="207"/>
      <c r="DL64" s="207"/>
      <c r="DM64" s="207"/>
      <c r="DN64" s="207"/>
      <c r="DO64" s="207"/>
      <c r="DP64" s="207"/>
      <c r="DQ64" s="207"/>
      <c r="DR64" s="207"/>
      <c r="DS64" s="207"/>
      <c r="DT64" s="207"/>
      <c r="DU64" s="207"/>
      <c r="DV64" s="207"/>
      <c r="DW64" s="207"/>
    </row>
    <row r="65" spans="1:127" hidden="1" x14ac:dyDescent="0.25">
      <c r="A65" s="206"/>
      <c r="B65" s="206"/>
      <c r="C65" s="206"/>
      <c r="D65" s="206"/>
      <c r="E65" s="206"/>
      <c r="F65" s="206"/>
      <c r="G65" s="206"/>
      <c r="H65" s="206"/>
      <c r="I65" s="208" t="s">
        <v>200</v>
      </c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7"/>
      <c r="BG65" s="207"/>
      <c r="BH65" s="207"/>
      <c r="BI65" s="207"/>
      <c r="BJ65" s="207"/>
      <c r="BK65" s="207"/>
      <c r="BL65" s="207"/>
      <c r="BM65" s="207"/>
      <c r="BN65" s="207"/>
      <c r="BO65" s="207"/>
      <c r="BP65" s="207"/>
      <c r="BQ65" s="207"/>
      <c r="BR65" s="207"/>
      <c r="BS65" s="207"/>
      <c r="BT65" s="207"/>
      <c r="BU65" s="207"/>
      <c r="BV65" s="207"/>
      <c r="BW65" s="207"/>
      <c r="BX65" s="207"/>
      <c r="BY65" s="207"/>
      <c r="BZ65" s="207"/>
      <c r="CA65" s="207"/>
      <c r="CB65" s="207"/>
      <c r="CC65" s="207"/>
      <c r="CD65" s="207"/>
      <c r="CE65" s="207"/>
      <c r="CF65" s="207"/>
      <c r="CG65" s="207"/>
      <c r="CH65" s="207"/>
      <c r="CI65" s="207"/>
      <c r="CJ65" s="207"/>
      <c r="CK65" s="207"/>
      <c r="CL65" s="207"/>
      <c r="CM65" s="207"/>
      <c r="CN65" s="207"/>
      <c r="CO65" s="207"/>
      <c r="CP65" s="207"/>
      <c r="CQ65" s="207"/>
      <c r="CR65" s="207"/>
      <c r="CS65" s="207"/>
      <c r="CT65" s="207"/>
      <c r="CU65" s="207"/>
      <c r="CV65" s="207"/>
      <c r="CW65" s="207"/>
      <c r="CX65" s="204"/>
      <c r="CY65" s="204"/>
      <c r="CZ65" s="204"/>
      <c r="DA65" s="204"/>
      <c r="DB65" s="207"/>
      <c r="DC65" s="207"/>
      <c r="DD65" s="207"/>
      <c r="DE65" s="207"/>
      <c r="DF65" s="207"/>
      <c r="DG65" s="207"/>
      <c r="DH65" s="207"/>
      <c r="DI65" s="207"/>
      <c r="DJ65" s="207"/>
      <c r="DK65" s="207"/>
      <c r="DL65" s="207"/>
      <c r="DM65" s="207"/>
      <c r="DN65" s="207"/>
      <c r="DO65" s="207"/>
      <c r="DP65" s="207"/>
      <c r="DQ65" s="207"/>
      <c r="DR65" s="207"/>
      <c r="DS65" s="207"/>
      <c r="DT65" s="207"/>
      <c r="DU65" s="207"/>
      <c r="DV65" s="207"/>
      <c r="DW65" s="207"/>
    </row>
    <row r="66" spans="1:127" hidden="1" x14ac:dyDescent="0.25">
      <c r="A66" s="206"/>
      <c r="B66" s="206"/>
      <c r="C66" s="206"/>
      <c r="D66" s="206"/>
      <c r="E66" s="206"/>
      <c r="F66" s="206"/>
      <c r="G66" s="206"/>
      <c r="H66" s="206"/>
      <c r="I66" s="208" t="s">
        <v>201</v>
      </c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7"/>
      <c r="BG66" s="207"/>
      <c r="BH66" s="207"/>
      <c r="BI66" s="207"/>
      <c r="BJ66" s="207"/>
      <c r="BK66" s="207"/>
      <c r="BL66" s="207"/>
      <c r="BM66" s="207"/>
      <c r="BN66" s="207"/>
      <c r="BO66" s="207"/>
      <c r="BP66" s="207"/>
      <c r="BQ66" s="207"/>
      <c r="BR66" s="207"/>
      <c r="BS66" s="207"/>
      <c r="BT66" s="207"/>
      <c r="BU66" s="207"/>
      <c r="BV66" s="207"/>
      <c r="BW66" s="207"/>
      <c r="BX66" s="207"/>
      <c r="BY66" s="207"/>
      <c r="BZ66" s="207"/>
      <c r="CA66" s="207"/>
      <c r="CB66" s="207"/>
      <c r="CC66" s="207"/>
      <c r="CD66" s="207"/>
      <c r="CE66" s="207"/>
      <c r="CF66" s="207"/>
      <c r="CG66" s="207"/>
      <c r="CH66" s="207"/>
      <c r="CI66" s="207"/>
      <c r="CJ66" s="207"/>
      <c r="CK66" s="207"/>
      <c r="CL66" s="207"/>
      <c r="CM66" s="207"/>
      <c r="CN66" s="207"/>
      <c r="CO66" s="207"/>
      <c r="CP66" s="207"/>
      <c r="CQ66" s="207"/>
      <c r="CR66" s="207"/>
      <c r="CS66" s="207"/>
      <c r="CT66" s="207"/>
      <c r="CU66" s="207"/>
      <c r="CV66" s="207"/>
      <c r="CW66" s="207"/>
      <c r="CX66" s="204"/>
      <c r="CY66" s="204"/>
      <c r="CZ66" s="204"/>
      <c r="DA66" s="204"/>
      <c r="DB66" s="207"/>
      <c r="DC66" s="207"/>
      <c r="DD66" s="207"/>
      <c r="DE66" s="207"/>
      <c r="DF66" s="207"/>
      <c r="DG66" s="207"/>
      <c r="DH66" s="207"/>
      <c r="DI66" s="207"/>
      <c r="DJ66" s="207"/>
      <c r="DK66" s="207"/>
      <c r="DL66" s="207"/>
      <c r="DM66" s="207"/>
      <c r="DN66" s="207"/>
      <c r="DO66" s="207"/>
      <c r="DP66" s="207"/>
      <c r="DQ66" s="207"/>
      <c r="DR66" s="207"/>
      <c r="DS66" s="207"/>
      <c r="DT66" s="207"/>
      <c r="DU66" s="207"/>
      <c r="DV66" s="207"/>
      <c r="DW66" s="207"/>
    </row>
    <row r="67" spans="1:127" hidden="1" x14ac:dyDescent="0.25">
      <c r="A67" s="206"/>
      <c r="B67" s="206"/>
      <c r="C67" s="206"/>
      <c r="D67" s="206"/>
      <c r="E67" s="206"/>
      <c r="F67" s="206"/>
      <c r="G67" s="206"/>
      <c r="H67" s="206"/>
      <c r="I67" s="208" t="s">
        <v>234</v>
      </c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07"/>
      <c r="BS67" s="207"/>
      <c r="BT67" s="207"/>
      <c r="BU67" s="207"/>
      <c r="BV67" s="207"/>
      <c r="BW67" s="207"/>
      <c r="BX67" s="207"/>
      <c r="BY67" s="207"/>
      <c r="BZ67" s="207"/>
      <c r="CA67" s="207"/>
      <c r="CB67" s="207"/>
      <c r="CC67" s="207"/>
      <c r="CD67" s="207"/>
      <c r="CE67" s="207"/>
      <c r="CF67" s="207"/>
      <c r="CG67" s="207"/>
      <c r="CH67" s="207"/>
      <c r="CI67" s="207"/>
      <c r="CJ67" s="207"/>
      <c r="CK67" s="207"/>
      <c r="CL67" s="207"/>
      <c r="CM67" s="207"/>
      <c r="CN67" s="207"/>
      <c r="CO67" s="207"/>
      <c r="CP67" s="207"/>
      <c r="CQ67" s="207"/>
      <c r="CR67" s="207"/>
      <c r="CS67" s="207"/>
      <c r="CT67" s="207"/>
      <c r="CU67" s="207"/>
      <c r="CV67" s="207"/>
      <c r="CW67" s="207"/>
      <c r="CX67" s="205"/>
      <c r="CY67" s="205"/>
      <c r="CZ67" s="205"/>
      <c r="DA67" s="205"/>
      <c r="DB67" s="207"/>
      <c r="DC67" s="207"/>
      <c r="DD67" s="207"/>
      <c r="DE67" s="207"/>
      <c r="DF67" s="207"/>
      <c r="DG67" s="207"/>
      <c r="DH67" s="207"/>
      <c r="DI67" s="207"/>
      <c r="DJ67" s="207"/>
      <c r="DK67" s="207"/>
      <c r="DL67" s="207"/>
      <c r="DM67" s="207"/>
      <c r="DN67" s="207"/>
      <c r="DO67" s="207"/>
      <c r="DP67" s="207"/>
      <c r="DQ67" s="207"/>
      <c r="DR67" s="207"/>
      <c r="DS67" s="207"/>
      <c r="DT67" s="207"/>
      <c r="DU67" s="207"/>
      <c r="DV67" s="207"/>
      <c r="DW67" s="207"/>
    </row>
    <row r="68" spans="1:127" hidden="1" x14ac:dyDescent="0.25">
      <c r="A68" s="206" t="s">
        <v>46</v>
      </c>
      <c r="B68" s="206"/>
      <c r="C68" s="206"/>
      <c r="D68" s="206"/>
      <c r="E68" s="206"/>
      <c r="F68" s="206"/>
      <c r="G68" s="206"/>
      <c r="H68" s="206"/>
      <c r="I68" s="208" t="s">
        <v>202</v>
      </c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6" t="s">
        <v>41</v>
      </c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7"/>
      <c r="BG68" s="207"/>
      <c r="BH68" s="207"/>
      <c r="BI68" s="207"/>
      <c r="BJ68" s="207"/>
      <c r="BK68" s="207"/>
      <c r="BL68" s="207"/>
      <c r="BM68" s="207"/>
      <c r="BN68" s="207"/>
      <c r="BO68" s="207"/>
      <c r="BP68" s="207"/>
      <c r="BQ68" s="207"/>
      <c r="BR68" s="207"/>
      <c r="BS68" s="207"/>
      <c r="BT68" s="207"/>
      <c r="BU68" s="207"/>
      <c r="BV68" s="207"/>
      <c r="BW68" s="207"/>
      <c r="BX68" s="207"/>
      <c r="BY68" s="207"/>
      <c r="BZ68" s="207"/>
      <c r="CA68" s="207"/>
      <c r="CB68" s="207"/>
      <c r="CC68" s="207"/>
      <c r="CD68" s="207"/>
      <c r="CE68" s="207"/>
      <c r="CF68" s="207"/>
      <c r="CG68" s="207"/>
      <c r="CH68" s="207"/>
      <c r="CI68" s="207"/>
      <c r="CJ68" s="207"/>
      <c r="CK68" s="207"/>
      <c r="CL68" s="207"/>
      <c r="CM68" s="207"/>
      <c r="CN68" s="207"/>
      <c r="CO68" s="207"/>
      <c r="CP68" s="207"/>
      <c r="CQ68" s="207"/>
      <c r="CR68" s="207"/>
      <c r="CS68" s="207"/>
      <c r="CT68" s="207"/>
      <c r="CU68" s="207"/>
      <c r="CV68" s="207"/>
      <c r="CW68" s="207"/>
      <c r="CX68" s="203"/>
      <c r="CY68" s="203"/>
      <c r="CZ68" s="203"/>
      <c r="DA68" s="203"/>
      <c r="DB68" s="207"/>
      <c r="DC68" s="207"/>
      <c r="DD68" s="207"/>
      <c r="DE68" s="207"/>
      <c r="DF68" s="207"/>
      <c r="DG68" s="207"/>
      <c r="DH68" s="207"/>
      <c r="DI68" s="207"/>
      <c r="DJ68" s="207"/>
      <c r="DK68" s="207"/>
      <c r="DL68" s="207"/>
      <c r="DM68" s="207"/>
      <c r="DN68" s="207"/>
      <c r="DO68" s="207"/>
      <c r="DP68" s="207"/>
      <c r="DQ68" s="207"/>
      <c r="DR68" s="207"/>
      <c r="DS68" s="207"/>
      <c r="DT68" s="207"/>
      <c r="DU68" s="207"/>
      <c r="DV68" s="207"/>
      <c r="DW68" s="207"/>
    </row>
    <row r="69" spans="1:127" hidden="1" x14ac:dyDescent="0.25">
      <c r="A69" s="206"/>
      <c r="B69" s="206"/>
      <c r="C69" s="206"/>
      <c r="D69" s="206"/>
      <c r="E69" s="206"/>
      <c r="F69" s="206"/>
      <c r="G69" s="206"/>
      <c r="H69" s="206"/>
      <c r="I69" s="208" t="s">
        <v>203</v>
      </c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7"/>
      <c r="BG69" s="207"/>
      <c r="BH69" s="207"/>
      <c r="BI69" s="207"/>
      <c r="BJ69" s="207"/>
      <c r="BK69" s="207"/>
      <c r="BL69" s="207"/>
      <c r="BM69" s="207"/>
      <c r="BN69" s="207"/>
      <c r="BO69" s="207"/>
      <c r="BP69" s="207"/>
      <c r="BQ69" s="207"/>
      <c r="BR69" s="207"/>
      <c r="BS69" s="207"/>
      <c r="BT69" s="207"/>
      <c r="BU69" s="207"/>
      <c r="BV69" s="207"/>
      <c r="BW69" s="207"/>
      <c r="BX69" s="207"/>
      <c r="BY69" s="207"/>
      <c r="BZ69" s="207"/>
      <c r="CA69" s="207"/>
      <c r="CB69" s="207"/>
      <c r="CC69" s="207"/>
      <c r="CD69" s="207"/>
      <c r="CE69" s="207"/>
      <c r="CF69" s="207"/>
      <c r="CG69" s="207"/>
      <c r="CH69" s="207"/>
      <c r="CI69" s="207"/>
      <c r="CJ69" s="207"/>
      <c r="CK69" s="207"/>
      <c r="CL69" s="207"/>
      <c r="CM69" s="207"/>
      <c r="CN69" s="207"/>
      <c r="CO69" s="207"/>
      <c r="CP69" s="207"/>
      <c r="CQ69" s="207"/>
      <c r="CR69" s="207"/>
      <c r="CS69" s="207"/>
      <c r="CT69" s="207"/>
      <c r="CU69" s="207"/>
      <c r="CV69" s="207"/>
      <c r="CW69" s="207"/>
      <c r="CX69" s="205"/>
      <c r="CY69" s="205"/>
      <c r="CZ69" s="205"/>
      <c r="DA69" s="205"/>
      <c r="DB69" s="207"/>
      <c r="DC69" s="207"/>
      <c r="DD69" s="207"/>
      <c r="DE69" s="207"/>
      <c r="DF69" s="207"/>
      <c r="DG69" s="207"/>
      <c r="DH69" s="207"/>
      <c r="DI69" s="207"/>
      <c r="DJ69" s="207"/>
      <c r="DK69" s="207"/>
      <c r="DL69" s="207"/>
      <c r="DM69" s="207"/>
      <c r="DN69" s="207"/>
      <c r="DO69" s="207"/>
      <c r="DP69" s="207"/>
      <c r="DQ69" s="207"/>
      <c r="DR69" s="207"/>
      <c r="DS69" s="207"/>
      <c r="DT69" s="207"/>
      <c r="DU69" s="207"/>
      <c r="DV69" s="207"/>
      <c r="DW69" s="207"/>
    </row>
    <row r="70" spans="1:127" hidden="1" x14ac:dyDescent="0.25">
      <c r="A70" s="206"/>
      <c r="B70" s="206"/>
      <c r="C70" s="206"/>
      <c r="D70" s="206"/>
      <c r="E70" s="206"/>
      <c r="F70" s="206"/>
      <c r="G70" s="206"/>
      <c r="H70" s="206"/>
      <c r="I70" s="208" t="s">
        <v>65</v>
      </c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6" t="s">
        <v>41</v>
      </c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7"/>
      <c r="BG70" s="207"/>
      <c r="BH70" s="207"/>
      <c r="BI70" s="207"/>
      <c r="BJ70" s="207"/>
      <c r="BK70" s="207"/>
      <c r="BL70" s="207"/>
      <c r="BM70" s="207"/>
      <c r="BN70" s="207"/>
      <c r="BO70" s="207"/>
      <c r="BP70" s="207"/>
      <c r="BQ70" s="207"/>
      <c r="BR70" s="207"/>
      <c r="BS70" s="207"/>
      <c r="BT70" s="207"/>
      <c r="BU70" s="207"/>
      <c r="BV70" s="207"/>
      <c r="BW70" s="207"/>
      <c r="BX70" s="207"/>
      <c r="BY70" s="207"/>
      <c r="BZ70" s="207"/>
      <c r="CA70" s="207"/>
      <c r="CB70" s="207"/>
      <c r="CC70" s="207"/>
      <c r="CD70" s="207"/>
      <c r="CE70" s="207"/>
      <c r="CF70" s="207"/>
      <c r="CG70" s="207"/>
      <c r="CH70" s="207"/>
      <c r="CI70" s="207"/>
      <c r="CJ70" s="207"/>
      <c r="CK70" s="207"/>
      <c r="CL70" s="207"/>
      <c r="CM70" s="207"/>
      <c r="CN70" s="207"/>
      <c r="CO70" s="207"/>
      <c r="CP70" s="207"/>
      <c r="CQ70" s="207"/>
      <c r="CR70" s="207"/>
      <c r="CS70" s="207"/>
      <c r="CT70" s="207"/>
      <c r="CU70" s="207"/>
      <c r="CV70" s="207"/>
      <c r="CW70" s="207"/>
      <c r="CX70" s="23"/>
      <c r="CY70" s="23"/>
      <c r="CZ70" s="23"/>
      <c r="DA70" s="23"/>
      <c r="DB70" s="207"/>
      <c r="DC70" s="207"/>
      <c r="DD70" s="207"/>
      <c r="DE70" s="207"/>
      <c r="DF70" s="207"/>
      <c r="DG70" s="207"/>
      <c r="DH70" s="207"/>
      <c r="DI70" s="207"/>
      <c r="DJ70" s="207"/>
      <c r="DK70" s="207"/>
      <c r="DL70" s="207"/>
      <c r="DM70" s="207"/>
      <c r="DN70" s="207"/>
      <c r="DO70" s="207"/>
      <c r="DP70" s="207"/>
      <c r="DQ70" s="207"/>
      <c r="DR70" s="207"/>
      <c r="DS70" s="207"/>
      <c r="DT70" s="207"/>
      <c r="DU70" s="207"/>
      <c r="DV70" s="207"/>
      <c r="DW70" s="207"/>
    </row>
    <row r="71" spans="1:127" hidden="1" x14ac:dyDescent="0.25">
      <c r="A71" s="206"/>
      <c r="B71" s="206"/>
      <c r="C71" s="206"/>
      <c r="D71" s="206"/>
      <c r="E71" s="206"/>
      <c r="F71" s="206"/>
      <c r="G71" s="206"/>
      <c r="H71" s="206"/>
      <c r="I71" s="208" t="s">
        <v>66</v>
      </c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  <c r="AO71" s="208"/>
      <c r="AP71" s="206" t="s">
        <v>41</v>
      </c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07"/>
      <c r="CD71" s="207"/>
      <c r="CE71" s="207"/>
      <c r="CF71" s="207"/>
      <c r="CG71" s="207"/>
      <c r="CH71" s="207"/>
      <c r="CI71" s="207"/>
      <c r="CJ71" s="207"/>
      <c r="CK71" s="207"/>
      <c r="CL71" s="207"/>
      <c r="CM71" s="207"/>
      <c r="CN71" s="207"/>
      <c r="CO71" s="207"/>
      <c r="CP71" s="207"/>
      <c r="CQ71" s="207"/>
      <c r="CR71" s="207"/>
      <c r="CS71" s="207"/>
      <c r="CT71" s="207"/>
      <c r="CU71" s="207"/>
      <c r="CV71" s="207"/>
      <c r="CW71" s="207"/>
      <c r="CX71" s="23"/>
      <c r="CY71" s="23"/>
      <c r="CZ71" s="23"/>
      <c r="DA71" s="23"/>
      <c r="DB71" s="207"/>
      <c r="DC71" s="207"/>
      <c r="DD71" s="207"/>
      <c r="DE71" s="207"/>
      <c r="DF71" s="207"/>
      <c r="DG71" s="207"/>
      <c r="DH71" s="207"/>
      <c r="DI71" s="207"/>
      <c r="DJ71" s="207"/>
      <c r="DK71" s="207"/>
      <c r="DL71" s="207"/>
      <c r="DM71" s="207"/>
      <c r="DN71" s="207"/>
      <c r="DO71" s="207"/>
      <c r="DP71" s="207"/>
      <c r="DQ71" s="207"/>
      <c r="DR71" s="207"/>
      <c r="DS71" s="207"/>
      <c r="DT71" s="207"/>
      <c r="DU71" s="207"/>
      <c r="DV71" s="207"/>
      <c r="DW71" s="207"/>
    </row>
    <row r="72" spans="1:127" hidden="1" x14ac:dyDescent="0.25">
      <c r="A72" s="206"/>
      <c r="B72" s="206"/>
      <c r="C72" s="206"/>
      <c r="D72" s="206"/>
      <c r="E72" s="206"/>
      <c r="F72" s="206"/>
      <c r="G72" s="206"/>
      <c r="H72" s="206"/>
      <c r="I72" s="208" t="s">
        <v>67</v>
      </c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6" t="s">
        <v>41</v>
      </c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7"/>
      <c r="BG72" s="207"/>
      <c r="BH72" s="207"/>
      <c r="BI72" s="207"/>
      <c r="BJ72" s="207"/>
      <c r="BK72" s="207"/>
      <c r="BL72" s="207"/>
      <c r="BM72" s="207"/>
      <c r="BN72" s="207"/>
      <c r="BO72" s="207"/>
      <c r="BP72" s="207"/>
      <c r="BQ72" s="207"/>
      <c r="BR72" s="207"/>
      <c r="BS72" s="207"/>
      <c r="BT72" s="207"/>
      <c r="BU72" s="207"/>
      <c r="BV72" s="207"/>
      <c r="BW72" s="207"/>
      <c r="BX72" s="207"/>
      <c r="BY72" s="207"/>
      <c r="BZ72" s="207"/>
      <c r="CA72" s="207"/>
      <c r="CB72" s="207"/>
      <c r="CC72" s="207"/>
      <c r="CD72" s="207"/>
      <c r="CE72" s="207"/>
      <c r="CF72" s="207"/>
      <c r="CG72" s="207"/>
      <c r="CH72" s="207"/>
      <c r="CI72" s="207"/>
      <c r="CJ72" s="207"/>
      <c r="CK72" s="207"/>
      <c r="CL72" s="207"/>
      <c r="CM72" s="207"/>
      <c r="CN72" s="207"/>
      <c r="CO72" s="207"/>
      <c r="CP72" s="207"/>
      <c r="CQ72" s="207"/>
      <c r="CR72" s="207"/>
      <c r="CS72" s="207"/>
      <c r="CT72" s="207"/>
      <c r="CU72" s="207"/>
      <c r="CV72" s="207"/>
      <c r="CW72" s="207"/>
      <c r="CX72" s="23"/>
      <c r="CY72" s="23"/>
      <c r="CZ72" s="23"/>
      <c r="DA72" s="23"/>
      <c r="DB72" s="207"/>
      <c r="DC72" s="207"/>
      <c r="DD72" s="207"/>
      <c r="DE72" s="207"/>
      <c r="DF72" s="207"/>
      <c r="DG72" s="207"/>
      <c r="DH72" s="207"/>
      <c r="DI72" s="207"/>
      <c r="DJ72" s="207"/>
      <c r="DK72" s="207"/>
      <c r="DL72" s="207"/>
      <c r="DM72" s="207"/>
      <c r="DN72" s="207"/>
      <c r="DO72" s="207"/>
      <c r="DP72" s="207"/>
      <c r="DQ72" s="207"/>
      <c r="DR72" s="207"/>
      <c r="DS72" s="207"/>
      <c r="DT72" s="207"/>
      <c r="DU72" s="207"/>
      <c r="DV72" s="207"/>
      <c r="DW72" s="207"/>
    </row>
    <row r="73" spans="1:127" hidden="1" x14ac:dyDescent="0.25">
      <c r="A73" s="206"/>
      <c r="B73" s="206"/>
      <c r="C73" s="206"/>
      <c r="D73" s="206"/>
      <c r="E73" s="206"/>
      <c r="F73" s="206"/>
      <c r="G73" s="206"/>
      <c r="H73" s="206"/>
      <c r="I73" s="208" t="s">
        <v>68</v>
      </c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6" t="s">
        <v>41</v>
      </c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3"/>
      <c r="CY73" s="23"/>
      <c r="CZ73" s="23"/>
      <c r="DA73" s="23"/>
      <c r="DB73" s="207"/>
      <c r="DC73" s="207"/>
      <c r="DD73" s="207"/>
      <c r="DE73" s="207"/>
      <c r="DF73" s="207"/>
      <c r="DG73" s="207"/>
      <c r="DH73" s="207"/>
      <c r="DI73" s="207"/>
      <c r="DJ73" s="207"/>
      <c r="DK73" s="207"/>
      <c r="DL73" s="207"/>
      <c r="DM73" s="207"/>
      <c r="DN73" s="207"/>
      <c r="DO73" s="207"/>
      <c r="DP73" s="207"/>
      <c r="DQ73" s="207"/>
      <c r="DR73" s="207"/>
      <c r="DS73" s="207"/>
      <c r="DT73" s="207"/>
      <c r="DU73" s="207"/>
      <c r="DV73" s="207"/>
      <c r="DW73" s="207"/>
    </row>
    <row r="74" spans="1:127" x14ac:dyDescent="0.25">
      <c r="A74" s="206" t="s">
        <v>47</v>
      </c>
      <c r="B74" s="206"/>
      <c r="C74" s="206"/>
      <c r="D74" s="206"/>
      <c r="E74" s="206"/>
      <c r="F74" s="206"/>
      <c r="G74" s="206"/>
      <c r="H74" s="206"/>
      <c r="I74" s="208" t="s">
        <v>235</v>
      </c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7"/>
      <c r="BG74" s="207"/>
      <c r="BH74" s="207"/>
      <c r="BI74" s="207"/>
      <c r="BJ74" s="207"/>
      <c r="BK74" s="207"/>
      <c r="BL74" s="207"/>
      <c r="BM74" s="207"/>
      <c r="BN74" s="207"/>
      <c r="BO74" s="207"/>
      <c r="BP74" s="207"/>
      <c r="BQ74" s="207"/>
      <c r="BR74" s="207"/>
      <c r="BS74" s="207"/>
      <c r="BT74" s="207"/>
      <c r="BU74" s="207"/>
      <c r="BV74" s="207"/>
      <c r="BW74" s="207"/>
      <c r="BX74" s="207"/>
      <c r="BY74" s="207"/>
      <c r="BZ74" s="207"/>
      <c r="CA74" s="207"/>
      <c r="CB74" s="207"/>
      <c r="CC74" s="207"/>
      <c r="CD74" s="207"/>
      <c r="CE74" s="207"/>
      <c r="CF74" s="207"/>
      <c r="CG74" s="207"/>
      <c r="CH74" s="207"/>
      <c r="CI74" s="207"/>
      <c r="CJ74" s="207"/>
      <c r="CK74" s="207"/>
      <c r="CL74" s="207"/>
      <c r="CM74" s="207"/>
      <c r="CN74" s="207"/>
      <c r="CO74" s="207"/>
      <c r="CP74" s="207"/>
      <c r="CQ74" s="207"/>
      <c r="CR74" s="207"/>
      <c r="CS74" s="207"/>
      <c r="CT74" s="207"/>
      <c r="CU74" s="207"/>
      <c r="CV74" s="207"/>
      <c r="CW74" s="207"/>
      <c r="CX74" s="23"/>
      <c r="CY74" s="23"/>
      <c r="CZ74" s="23"/>
      <c r="DA74" s="23"/>
      <c r="DB74" s="207"/>
      <c r="DC74" s="207"/>
      <c r="DD74" s="207"/>
      <c r="DE74" s="207"/>
      <c r="DF74" s="207"/>
      <c r="DG74" s="207"/>
      <c r="DH74" s="207"/>
      <c r="DI74" s="207"/>
      <c r="DJ74" s="207"/>
      <c r="DK74" s="207"/>
      <c r="DL74" s="207"/>
      <c r="DM74" s="207"/>
      <c r="DN74" s="207"/>
      <c r="DO74" s="207"/>
      <c r="DP74" s="207"/>
      <c r="DQ74" s="207"/>
      <c r="DR74" s="207"/>
      <c r="DS74" s="207"/>
      <c r="DT74" s="207"/>
      <c r="DU74" s="207"/>
      <c r="DV74" s="207"/>
      <c r="DW74" s="207"/>
    </row>
    <row r="75" spans="1:127" x14ac:dyDescent="0.25">
      <c r="A75" s="206" t="s">
        <v>48</v>
      </c>
      <c r="B75" s="206"/>
      <c r="C75" s="206"/>
      <c r="D75" s="206"/>
      <c r="E75" s="206"/>
      <c r="F75" s="206"/>
      <c r="G75" s="206"/>
      <c r="H75" s="206"/>
      <c r="I75" s="208" t="s">
        <v>204</v>
      </c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6" t="s">
        <v>205</v>
      </c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7"/>
      <c r="BG75" s="207"/>
      <c r="BH75" s="207"/>
      <c r="BI75" s="207"/>
      <c r="BJ75" s="207"/>
      <c r="BK75" s="207"/>
      <c r="BL75" s="207"/>
      <c r="BM75" s="207"/>
      <c r="BN75" s="207"/>
      <c r="BO75" s="207"/>
      <c r="BP75" s="207"/>
      <c r="BQ75" s="207"/>
      <c r="BR75" s="207"/>
      <c r="BS75" s="207"/>
      <c r="BT75" s="207"/>
      <c r="BU75" s="207"/>
      <c r="BV75" s="207"/>
      <c r="BW75" s="207"/>
      <c r="BX75" s="207"/>
      <c r="BY75" s="207"/>
      <c r="BZ75" s="207"/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07"/>
      <c r="CP75" s="207"/>
      <c r="CQ75" s="207"/>
      <c r="CR75" s="207"/>
      <c r="CS75" s="207"/>
      <c r="CT75" s="207"/>
      <c r="CU75" s="207"/>
      <c r="CV75" s="207"/>
      <c r="CW75" s="207"/>
      <c r="CX75" s="23"/>
      <c r="CY75" s="23"/>
      <c r="CZ75" s="23"/>
      <c r="DA75" s="23"/>
      <c r="DB75" s="207"/>
      <c r="DC75" s="207"/>
      <c r="DD75" s="207"/>
      <c r="DE75" s="207"/>
      <c r="DF75" s="207"/>
      <c r="DG75" s="207"/>
      <c r="DH75" s="207"/>
      <c r="DI75" s="207"/>
      <c r="DJ75" s="207"/>
      <c r="DK75" s="207"/>
      <c r="DL75" s="207"/>
      <c r="DM75" s="207"/>
      <c r="DN75" s="207"/>
      <c r="DO75" s="207"/>
      <c r="DP75" s="207"/>
      <c r="DQ75" s="207"/>
      <c r="DR75" s="207"/>
      <c r="DS75" s="207"/>
      <c r="DT75" s="207"/>
      <c r="DU75" s="207"/>
      <c r="DV75" s="207"/>
      <c r="DW75" s="207"/>
    </row>
    <row r="76" spans="1:127" x14ac:dyDescent="0.25">
      <c r="A76" s="206"/>
      <c r="B76" s="206"/>
      <c r="C76" s="206"/>
      <c r="D76" s="206"/>
      <c r="E76" s="206"/>
      <c r="F76" s="206"/>
      <c r="G76" s="206"/>
      <c r="H76" s="206"/>
      <c r="I76" s="208" t="s">
        <v>206</v>
      </c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  <c r="AO76" s="208"/>
      <c r="AP76" s="206" t="s">
        <v>205</v>
      </c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7"/>
      <c r="BG76" s="207"/>
      <c r="BH76" s="207"/>
      <c r="BI76" s="207"/>
      <c r="BJ76" s="207"/>
      <c r="BK76" s="207"/>
      <c r="BL76" s="207"/>
      <c r="BM76" s="207"/>
      <c r="BN76" s="207"/>
      <c r="BO76" s="207"/>
      <c r="BP76" s="207"/>
      <c r="BQ76" s="207"/>
      <c r="BR76" s="207"/>
      <c r="BS76" s="207"/>
      <c r="BT76" s="207"/>
      <c r="BU76" s="207"/>
      <c r="BV76" s="207"/>
      <c r="BW76" s="207"/>
      <c r="BX76" s="207"/>
      <c r="BY76" s="207"/>
      <c r="BZ76" s="207"/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07"/>
      <c r="CP76" s="207"/>
      <c r="CQ76" s="207"/>
      <c r="CR76" s="207"/>
      <c r="CS76" s="207"/>
      <c r="CT76" s="207"/>
      <c r="CU76" s="207"/>
      <c r="CV76" s="207"/>
      <c r="CW76" s="207"/>
      <c r="CX76" s="23"/>
      <c r="CY76" s="23"/>
      <c r="CZ76" s="23"/>
      <c r="DA76" s="23"/>
      <c r="DB76" s="207"/>
      <c r="DC76" s="207"/>
      <c r="DD76" s="207"/>
      <c r="DE76" s="207"/>
      <c r="DF76" s="207"/>
      <c r="DG76" s="207"/>
      <c r="DH76" s="207"/>
      <c r="DI76" s="207"/>
      <c r="DJ76" s="207"/>
      <c r="DK76" s="207"/>
      <c r="DL76" s="207"/>
      <c r="DM76" s="207"/>
      <c r="DN76" s="207"/>
      <c r="DO76" s="207"/>
      <c r="DP76" s="207"/>
      <c r="DQ76" s="207"/>
      <c r="DR76" s="207"/>
      <c r="DS76" s="207"/>
      <c r="DT76" s="207"/>
      <c r="DU76" s="207"/>
      <c r="DV76" s="207"/>
      <c r="DW76" s="207"/>
    </row>
    <row r="77" spans="1:127" x14ac:dyDescent="0.25">
      <c r="A77" s="206" t="s">
        <v>50</v>
      </c>
      <c r="B77" s="206"/>
      <c r="C77" s="206"/>
      <c r="D77" s="206"/>
      <c r="E77" s="206"/>
      <c r="F77" s="206"/>
      <c r="G77" s="206"/>
      <c r="H77" s="206"/>
      <c r="I77" s="208" t="s">
        <v>207</v>
      </c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  <c r="AO77" s="208"/>
      <c r="AP77" s="206" t="s">
        <v>189</v>
      </c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7"/>
      <c r="BG77" s="207"/>
      <c r="BH77" s="207"/>
      <c r="BI77" s="207"/>
      <c r="BJ77" s="207"/>
      <c r="BK77" s="207"/>
      <c r="BL77" s="207"/>
      <c r="BM77" s="207"/>
      <c r="BN77" s="207"/>
      <c r="BO77" s="207"/>
      <c r="BP77" s="207"/>
      <c r="BQ77" s="207"/>
      <c r="BR77" s="207"/>
      <c r="BS77" s="207"/>
      <c r="BT77" s="207"/>
      <c r="BU77" s="207"/>
      <c r="BV77" s="207"/>
      <c r="BW77" s="207"/>
      <c r="BX77" s="207"/>
      <c r="BY77" s="207"/>
      <c r="BZ77" s="207"/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07"/>
      <c r="CP77" s="207"/>
      <c r="CQ77" s="207"/>
      <c r="CR77" s="207"/>
      <c r="CS77" s="207"/>
      <c r="CT77" s="207"/>
      <c r="CU77" s="207"/>
      <c r="CV77" s="207"/>
      <c r="CW77" s="207"/>
      <c r="CX77" s="23"/>
      <c r="CY77" s="23"/>
      <c r="CZ77" s="23"/>
      <c r="DA77" s="23"/>
      <c r="DB77" s="207"/>
      <c r="DC77" s="207"/>
      <c r="DD77" s="207"/>
      <c r="DE77" s="207"/>
      <c r="DF77" s="207"/>
      <c r="DG77" s="207"/>
      <c r="DH77" s="207"/>
      <c r="DI77" s="207"/>
      <c r="DJ77" s="207"/>
      <c r="DK77" s="207"/>
      <c r="DL77" s="207"/>
      <c r="DM77" s="207"/>
      <c r="DN77" s="207"/>
      <c r="DO77" s="207"/>
      <c r="DP77" s="207"/>
      <c r="DQ77" s="207"/>
      <c r="DR77" s="207"/>
      <c r="DS77" s="207"/>
      <c r="DT77" s="207"/>
      <c r="DU77" s="207"/>
      <c r="DV77" s="207"/>
      <c r="DW77" s="207"/>
    </row>
    <row r="78" spans="1:127" x14ac:dyDescent="0.25">
      <c r="A78" s="206" t="s">
        <v>51</v>
      </c>
      <c r="B78" s="206"/>
      <c r="C78" s="206"/>
      <c r="D78" s="206"/>
      <c r="E78" s="206"/>
      <c r="F78" s="206"/>
      <c r="G78" s="206"/>
      <c r="H78" s="206"/>
      <c r="I78" s="208" t="s">
        <v>208</v>
      </c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6" t="s">
        <v>209</v>
      </c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26">
        <v>1729.95</v>
      </c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8"/>
      <c r="CB78" s="210">
        <v>1776.97</v>
      </c>
      <c r="CC78" s="210"/>
      <c r="CD78" s="210"/>
      <c r="CE78" s="210"/>
      <c r="CF78" s="210"/>
      <c r="CG78" s="210"/>
      <c r="CH78" s="210"/>
      <c r="CI78" s="210"/>
      <c r="CJ78" s="210"/>
      <c r="CK78" s="210"/>
      <c r="CL78" s="210"/>
      <c r="CM78" s="210">
        <v>1829.49</v>
      </c>
      <c r="CN78" s="210"/>
      <c r="CO78" s="210"/>
      <c r="CP78" s="210"/>
      <c r="CQ78" s="210"/>
      <c r="CR78" s="210"/>
      <c r="CS78" s="210"/>
      <c r="CT78" s="210"/>
      <c r="CU78" s="210"/>
      <c r="CV78" s="210"/>
      <c r="CW78" s="210"/>
      <c r="CX78" s="217">
        <v>2427.62</v>
      </c>
      <c r="CY78" s="217">
        <v>2604.54</v>
      </c>
      <c r="CZ78" s="211">
        <v>2604.54</v>
      </c>
      <c r="DA78" s="211">
        <v>2854.58</v>
      </c>
      <c r="DB78" s="211">
        <v>3939.43</v>
      </c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3"/>
    </row>
    <row r="79" spans="1:127" x14ac:dyDescent="0.25">
      <c r="A79" s="206"/>
      <c r="B79" s="206"/>
      <c r="C79" s="206"/>
      <c r="D79" s="206"/>
      <c r="E79" s="206"/>
      <c r="F79" s="206"/>
      <c r="G79" s="206"/>
      <c r="H79" s="206"/>
      <c r="I79" s="208" t="s">
        <v>111</v>
      </c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29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0"/>
      <c r="BU79" s="230"/>
      <c r="BV79" s="230"/>
      <c r="BW79" s="230"/>
      <c r="BX79" s="230"/>
      <c r="BY79" s="230"/>
      <c r="BZ79" s="230"/>
      <c r="CA79" s="231"/>
      <c r="CB79" s="210"/>
      <c r="CC79" s="210"/>
      <c r="CD79" s="210"/>
      <c r="CE79" s="210"/>
      <c r="CF79" s="210"/>
      <c r="CG79" s="210"/>
      <c r="CH79" s="210"/>
      <c r="CI79" s="210"/>
      <c r="CJ79" s="210"/>
      <c r="CK79" s="210"/>
      <c r="CL79" s="210"/>
      <c r="CM79" s="210"/>
      <c r="CN79" s="210"/>
      <c r="CO79" s="210"/>
      <c r="CP79" s="210"/>
      <c r="CQ79" s="210"/>
      <c r="CR79" s="210"/>
      <c r="CS79" s="210"/>
      <c r="CT79" s="210"/>
      <c r="CU79" s="210"/>
      <c r="CV79" s="210"/>
      <c r="CW79" s="210"/>
      <c r="CX79" s="217"/>
      <c r="CY79" s="217"/>
      <c r="CZ79" s="214"/>
      <c r="DA79" s="214"/>
      <c r="DB79" s="214"/>
      <c r="DC79" s="215"/>
      <c r="DD79" s="215"/>
      <c r="DE79" s="215"/>
      <c r="DF79" s="215"/>
      <c r="DG79" s="215"/>
      <c r="DH79" s="215"/>
      <c r="DI79" s="215"/>
      <c r="DJ79" s="215"/>
      <c r="DK79" s="215"/>
      <c r="DL79" s="215"/>
      <c r="DM79" s="215"/>
      <c r="DN79" s="215"/>
      <c r="DO79" s="215"/>
      <c r="DP79" s="215"/>
      <c r="DQ79" s="215"/>
      <c r="DR79" s="215"/>
      <c r="DS79" s="215"/>
      <c r="DT79" s="215"/>
      <c r="DU79" s="215"/>
      <c r="DV79" s="215"/>
      <c r="DW79" s="216"/>
    </row>
    <row r="80" spans="1:127" x14ac:dyDescent="0.25">
      <c r="A80" s="218" t="s">
        <v>210</v>
      </c>
      <c r="B80" s="218"/>
      <c r="C80" s="218"/>
      <c r="D80" s="218"/>
      <c r="E80" s="218"/>
      <c r="F80" s="218"/>
      <c r="G80" s="218"/>
      <c r="H80" s="218"/>
      <c r="I80" s="208" t="s">
        <v>211</v>
      </c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6" t="s">
        <v>209</v>
      </c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7"/>
      <c r="BG80" s="207"/>
      <c r="BH80" s="207"/>
      <c r="BI80" s="207"/>
      <c r="BJ80" s="207"/>
      <c r="BK80" s="207"/>
      <c r="BL80" s="207"/>
      <c r="BM80" s="207"/>
      <c r="BN80" s="207"/>
      <c r="BO80" s="207"/>
      <c r="BP80" s="207"/>
      <c r="BQ80" s="207"/>
      <c r="BR80" s="207"/>
      <c r="BS80" s="207"/>
      <c r="BT80" s="207"/>
      <c r="BU80" s="207"/>
      <c r="BV80" s="207"/>
      <c r="BW80" s="207"/>
      <c r="BX80" s="207"/>
      <c r="BY80" s="207"/>
      <c r="BZ80" s="207"/>
      <c r="CA80" s="207"/>
      <c r="CB80" s="207"/>
      <c r="CC80" s="207"/>
      <c r="CD80" s="207"/>
      <c r="CE80" s="207"/>
      <c r="CF80" s="207"/>
      <c r="CG80" s="207"/>
      <c r="CH80" s="207"/>
      <c r="CI80" s="207"/>
      <c r="CJ80" s="207"/>
      <c r="CK80" s="207"/>
      <c r="CL80" s="207"/>
      <c r="CM80" s="207"/>
      <c r="CN80" s="207"/>
      <c r="CO80" s="207"/>
      <c r="CP80" s="207"/>
      <c r="CQ80" s="207"/>
      <c r="CR80" s="207"/>
      <c r="CS80" s="207"/>
      <c r="CT80" s="207"/>
      <c r="CU80" s="207"/>
      <c r="CV80" s="207"/>
      <c r="CW80" s="207"/>
      <c r="CX80" s="203"/>
      <c r="CY80" s="203"/>
      <c r="CZ80" s="203"/>
      <c r="DA80" s="203"/>
      <c r="DB80" s="207"/>
      <c r="DC80" s="207"/>
      <c r="DD80" s="207"/>
      <c r="DE80" s="207"/>
      <c r="DF80" s="207"/>
      <c r="DG80" s="207"/>
      <c r="DH80" s="207"/>
      <c r="DI80" s="207"/>
      <c r="DJ80" s="207"/>
      <c r="DK80" s="207"/>
      <c r="DL80" s="207"/>
      <c r="DM80" s="207"/>
      <c r="DN80" s="207"/>
      <c r="DO80" s="207"/>
      <c r="DP80" s="207"/>
      <c r="DQ80" s="207"/>
      <c r="DR80" s="207"/>
      <c r="DS80" s="207"/>
      <c r="DT80" s="207"/>
      <c r="DU80" s="207"/>
      <c r="DV80" s="207"/>
      <c r="DW80" s="207"/>
    </row>
    <row r="81" spans="1:127" x14ac:dyDescent="0.25">
      <c r="A81" s="218"/>
      <c r="B81" s="218"/>
      <c r="C81" s="218"/>
      <c r="D81" s="218"/>
      <c r="E81" s="218"/>
      <c r="F81" s="218"/>
      <c r="G81" s="218"/>
      <c r="H81" s="218"/>
      <c r="I81" s="208" t="s">
        <v>212</v>
      </c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7"/>
      <c r="BG81" s="207"/>
      <c r="BH81" s="207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  <c r="CB81" s="207"/>
      <c r="CC81" s="207"/>
      <c r="CD81" s="207"/>
      <c r="CE81" s="207"/>
      <c r="CF81" s="207"/>
      <c r="CG81" s="207"/>
      <c r="CH81" s="207"/>
      <c r="CI81" s="207"/>
      <c r="CJ81" s="207"/>
      <c r="CK81" s="207"/>
      <c r="CL81" s="207"/>
      <c r="CM81" s="207"/>
      <c r="CN81" s="207"/>
      <c r="CO81" s="207"/>
      <c r="CP81" s="207"/>
      <c r="CQ81" s="207"/>
      <c r="CR81" s="207"/>
      <c r="CS81" s="207"/>
      <c r="CT81" s="207"/>
      <c r="CU81" s="207"/>
      <c r="CV81" s="207"/>
      <c r="CW81" s="207"/>
      <c r="CX81" s="205"/>
      <c r="CY81" s="205"/>
      <c r="CZ81" s="205"/>
      <c r="DA81" s="205"/>
      <c r="DB81" s="207"/>
      <c r="DC81" s="207"/>
      <c r="DD81" s="207"/>
      <c r="DE81" s="207"/>
      <c r="DF81" s="207"/>
      <c r="DG81" s="207"/>
      <c r="DH81" s="207"/>
      <c r="DI81" s="207"/>
      <c r="DJ81" s="207"/>
      <c r="DK81" s="207"/>
      <c r="DL81" s="207"/>
      <c r="DM81" s="207"/>
      <c r="DN81" s="207"/>
      <c r="DO81" s="207"/>
      <c r="DP81" s="207"/>
      <c r="DQ81" s="207"/>
      <c r="DR81" s="207"/>
      <c r="DS81" s="207"/>
      <c r="DT81" s="207"/>
      <c r="DU81" s="207"/>
      <c r="DV81" s="207"/>
      <c r="DW81" s="207"/>
    </row>
    <row r="82" spans="1:127" hidden="1" x14ac:dyDescent="0.25">
      <c r="A82" s="206" t="s">
        <v>213</v>
      </c>
      <c r="B82" s="206"/>
      <c r="C82" s="206"/>
      <c r="D82" s="206"/>
      <c r="E82" s="206"/>
      <c r="F82" s="206"/>
      <c r="G82" s="206"/>
      <c r="H82" s="206"/>
      <c r="I82" s="208" t="s">
        <v>214</v>
      </c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6" t="s">
        <v>209</v>
      </c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207"/>
      <c r="CW82" s="207"/>
      <c r="CX82" s="23"/>
      <c r="CY82" s="23"/>
      <c r="CZ82" s="23"/>
      <c r="DA82" s="23"/>
      <c r="DB82" s="207"/>
      <c r="DC82" s="207"/>
      <c r="DD82" s="207"/>
      <c r="DE82" s="207"/>
      <c r="DF82" s="207"/>
      <c r="DG82" s="207"/>
      <c r="DH82" s="207"/>
      <c r="DI82" s="207"/>
      <c r="DJ82" s="207"/>
      <c r="DK82" s="207"/>
      <c r="DL82" s="207"/>
      <c r="DM82" s="207"/>
      <c r="DN82" s="207"/>
      <c r="DO82" s="207"/>
      <c r="DP82" s="207"/>
      <c r="DQ82" s="207"/>
      <c r="DR82" s="207"/>
      <c r="DS82" s="207"/>
      <c r="DT82" s="207"/>
      <c r="DU82" s="207"/>
      <c r="DV82" s="207"/>
      <c r="DW82" s="207"/>
    </row>
    <row r="83" spans="1:127" ht="15.75" hidden="1" customHeight="1" x14ac:dyDescent="0.25">
      <c r="A83" s="206"/>
      <c r="B83" s="206"/>
      <c r="C83" s="206"/>
      <c r="D83" s="206"/>
      <c r="E83" s="206"/>
      <c r="F83" s="206"/>
      <c r="G83" s="206"/>
      <c r="H83" s="206"/>
      <c r="I83" s="209" t="s">
        <v>230</v>
      </c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6" t="s">
        <v>209</v>
      </c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7"/>
      <c r="BG83" s="207"/>
      <c r="BH83" s="207"/>
      <c r="BI83" s="207"/>
      <c r="BJ83" s="207"/>
      <c r="BK83" s="207"/>
      <c r="BL83" s="207"/>
      <c r="BM83" s="207"/>
      <c r="BN83" s="207"/>
      <c r="BO83" s="207"/>
      <c r="BP83" s="207"/>
      <c r="BQ83" s="207"/>
      <c r="BR83" s="207"/>
      <c r="BS83" s="207"/>
      <c r="BT83" s="207"/>
      <c r="BU83" s="207"/>
      <c r="BV83" s="207"/>
      <c r="BW83" s="207"/>
      <c r="BX83" s="207"/>
      <c r="BY83" s="207"/>
      <c r="BZ83" s="207"/>
      <c r="CA83" s="207"/>
      <c r="CB83" s="207"/>
      <c r="CC83" s="207"/>
      <c r="CD83" s="207"/>
      <c r="CE83" s="207"/>
      <c r="CF83" s="207"/>
      <c r="CG83" s="207"/>
      <c r="CH83" s="207"/>
      <c r="CI83" s="207"/>
      <c r="CJ83" s="207"/>
      <c r="CK83" s="207"/>
      <c r="CL83" s="207"/>
      <c r="CM83" s="207"/>
      <c r="CN83" s="207"/>
      <c r="CO83" s="207"/>
      <c r="CP83" s="207"/>
      <c r="CQ83" s="207"/>
      <c r="CR83" s="207"/>
      <c r="CS83" s="207"/>
      <c r="CT83" s="207"/>
      <c r="CU83" s="207"/>
      <c r="CV83" s="207"/>
      <c r="CW83" s="207"/>
      <c r="CX83" s="23"/>
      <c r="CY83" s="23"/>
      <c r="CZ83" s="23"/>
      <c r="DA83" s="23"/>
      <c r="DB83" s="207"/>
      <c r="DC83" s="207"/>
      <c r="DD83" s="207"/>
      <c r="DE83" s="207"/>
      <c r="DF83" s="207"/>
      <c r="DG83" s="207"/>
      <c r="DH83" s="207"/>
      <c r="DI83" s="207"/>
      <c r="DJ83" s="207"/>
      <c r="DK83" s="207"/>
      <c r="DL83" s="207"/>
      <c r="DM83" s="207"/>
      <c r="DN83" s="207"/>
      <c r="DO83" s="207"/>
      <c r="DP83" s="207"/>
      <c r="DQ83" s="207"/>
      <c r="DR83" s="207"/>
      <c r="DS83" s="207"/>
      <c r="DT83" s="207"/>
      <c r="DU83" s="207"/>
      <c r="DV83" s="207"/>
      <c r="DW83" s="207"/>
    </row>
    <row r="84" spans="1:127" ht="15.75" hidden="1" customHeight="1" x14ac:dyDescent="0.25">
      <c r="A84" s="206"/>
      <c r="B84" s="206"/>
      <c r="C84" s="206"/>
      <c r="D84" s="206"/>
      <c r="E84" s="206"/>
      <c r="F84" s="206"/>
      <c r="G84" s="206"/>
      <c r="H84" s="206"/>
      <c r="I84" s="209" t="s">
        <v>232</v>
      </c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6" t="s">
        <v>209</v>
      </c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7"/>
      <c r="BG84" s="207"/>
      <c r="BH84" s="207"/>
      <c r="BI84" s="207"/>
      <c r="BJ84" s="207"/>
      <c r="BK84" s="207"/>
      <c r="BL84" s="207"/>
      <c r="BM84" s="207"/>
      <c r="BN84" s="207"/>
      <c r="BO84" s="207"/>
      <c r="BP84" s="207"/>
      <c r="BQ84" s="207"/>
      <c r="BR84" s="207"/>
      <c r="BS84" s="207"/>
      <c r="BT84" s="207"/>
      <c r="BU84" s="207"/>
      <c r="BV84" s="207"/>
      <c r="BW84" s="207"/>
      <c r="BX84" s="207"/>
      <c r="BY84" s="207"/>
      <c r="BZ84" s="207"/>
      <c r="CA84" s="207"/>
      <c r="CB84" s="207"/>
      <c r="CC84" s="207"/>
      <c r="CD84" s="207"/>
      <c r="CE84" s="207"/>
      <c r="CF84" s="207"/>
      <c r="CG84" s="207"/>
      <c r="CH84" s="207"/>
      <c r="CI84" s="207"/>
      <c r="CJ84" s="207"/>
      <c r="CK84" s="207"/>
      <c r="CL84" s="207"/>
      <c r="CM84" s="207"/>
      <c r="CN84" s="207"/>
      <c r="CO84" s="207"/>
      <c r="CP84" s="207"/>
      <c r="CQ84" s="207"/>
      <c r="CR84" s="207"/>
      <c r="CS84" s="207"/>
      <c r="CT84" s="207"/>
      <c r="CU84" s="207"/>
      <c r="CV84" s="207"/>
      <c r="CW84" s="207"/>
      <c r="CX84" s="23"/>
      <c r="CY84" s="23"/>
      <c r="CZ84" s="23"/>
      <c r="DA84" s="23"/>
      <c r="DB84" s="207"/>
      <c r="DC84" s="207"/>
      <c r="DD84" s="207"/>
      <c r="DE84" s="207"/>
      <c r="DF84" s="207"/>
      <c r="DG84" s="207"/>
      <c r="DH84" s="207"/>
      <c r="DI84" s="207"/>
      <c r="DJ84" s="207"/>
      <c r="DK84" s="207"/>
      <c r="DL84" s="207"/>
      <c r="DM84" s="207"/>
      <c r="DN84" s="207"/>
      <c r="DO84" s="207"/>
      <c r="DP84" s="207"/>
      <c r="DQ84" s="207"/>
      <c r="DR84" s="207"/>
      <c r="DS84" s="207"/>
      <c r="DT84" s="207"/>
      <c r="DU84" s="207"/>
      <c r="DV84" s="207"/>
      <c r="DW84" s="207"/>
    </row>
    <row r="85" spans="1:127" ht="15.75" hidden="1" customHeight="1" x14ac:dyDescent="0.25">
      <c r="A85" s="206"/>
      <c r="B85" s="206"/>
      <c r="C85" s="206"/>
      <c r="D85" s="206"/>
      <c r="E85" s="206"/>
      <c r="F85" s="206"/>
      <c r="G85" s="206"/>
      <c r="H85" s="206"/>
      <c r="I85" s="209" t="s">
        <v>231</v>
      </c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6" t="s">
        <v>209</v>
      </c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7"/>
      <c r="BG85" s="207"/>
      <c r="BH85" s="207"/>
      <c r="BI85" s="207"/>
      <c r="BJ85" s="207"/>
      <c r="BK85" s="207"/>
      <c r="BL85" s="207"/>
      <c r="BM85" s="207"/>
      <c r="BN85" s="207"/>
      <c r="BO85" s="207"/>
      <c r="BP85" s="207"/>
      <c r="BQ85" s="207"/>
      <c r="BR85" s="207"/>
      <c r="BS85" s="207"/>
      <c r="BT85" s="207"/>
      <c r="BU85" s="207"/>
      <c r="BV85" s="207"/>
      <c r="BW85" s="207"/>
      <c r="BX85" s="207"/>
      <c r="BY85" s="207"/>
      <c r="BZ85" s="207"/>
      <c r="CA85" s="207"/>
      <c r="CB85" s="207"/>
      <c r="CC85" s="207"/>
      <c r="CD85" s="207"/>
      <c r="CE85" s="207"/>
      <c r="CF85" s="207"/>
      <c r="CG85" s="207"/>
      <c r="CH85" s="207"/>
      <c r="CI85" s="207"/>
      <c r="CJ85" s="207"/>
      <c r="CK85" s="207"/>
      <c r="CL85" s="207"/>
      <c r="CM85" s="207"/>
      <c r="CN85" s="207"/>
      <c r="CO85" s="207"/>
      <c r="CP85" s="207"/>
      <c r="CQ85" s="207"/>
      <c r="CR85" s="207"/>
      <c r="CS85" s="207"/>
      <c r="CT85" s="207"/>
      <c r="CU85" s="207"/>
      <c r="CV85" s="207"/>
      <c r="CW85" s="207"/>
      <c r="CX85" s="23"/>
      <c r="CY85" s="23"/>
      <c r="CZ85" s="23"/>
      <c r="DA85" s="23"/>
      <c r="DB85" s="207"/>
      <c r="DC85" s="207"/>
      <c r="DD85" s="207"/>
      <c r="DE85" s="207"/>
      <c r="DF85" s="207"/>
      <c r="DG85" s="207"/>
      <c r="DH85" s="207"/>
      <c r="DI85" s="207"/>
      <c r="DJ85" s="207"/>
      <c r="DK85" s="207"/>
      <c r="DL85" s="207"/>
      <c r="DM85" s="207"/>
      <c r="DN85" s="207"/>
      <c r="DO85" s="207"/>
      <c r="DP85" s="207"/>
      <c r="DQ85" s="207"/>
      <c r="DR85" s="207"/>
      <c r="DS85" s="207"/>
      <c r="DT85" s="207"/>
      <c r="DU85" s="207"/>
      <c r="DV85" s="207"/>
      <c r="DW85" s="207"/>
    </row>
    <row r="86" spans="1:127" ht="15.75" hidden="1" customHeight="1" x14ac:dyDescent="0.25">
      <c r="A86" s="206"/>
      <c r="B86" s="206"/>
      <c r="C86" s="206"/>
      <c r="D86" s="206"/>
      <c r="E86" s="206"/>
      <c r="F86" s="206"/>
      <c r="G86" s="206"/>
      <c r="H86" s="206"/>
      <c r="I86" s="209" t="s">
        <v>233</v>
      </c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6" t="s">
        <v>209</v>
      </c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7"/>
      <c r="BG86" s="207"/>
      <c r="BH86" s="207"/>
      <c r="BI86" s="207"/>
      <c r="BJ86" s="207"/>
      <c r="BK86" s="207"/>
      <c r="BL86" s="207"/>
      <c r="BM86" s="207"/>
      <c r="BN86" s="207"/>
      <c r="BO86" s="207"/>
      <c r="BP86" s="207"/>
      <c r="BQ86" s="207"/>
      <c r="BR86" s="207"/>
      <c r="BS86" s="207"/>
      <c r="BT86" s="207"/>
      <c r="BU86" s="207"/>
      <c r="BV86" s="207"/>
      <c r="BW86" s="207"/>
      <c r="BX86" s="207"/>
      <c r="BY86" s="207"/>
      <c r="BZ86" s="207"/>
      <c r="CA86" s="207"/>
      <c r="CB86" s="207"/>
      <c r="CC86" s="207"/>
      <c r="CD86" s="207"/>
      <c r="CE86" s="207"/>
      <c r="CF86" s="207"/>
      <c r="CG86" s="207"/>
      <c r="CH86" s="207"/>
      <c r="CI86" s="207"/>
      <c r="CJ86" s="207"/>
      <c r="CK86" s="207"/>
      <c r="CL86" s="207"/>
      <c r="CM86" s="207"/>
      <c r="CN86" s="207"/>
      <c r="CO86" s="207"/>
      <c r="CP86" s="207"/>
      <c r="CQ86" s="207"/>
      <c r="CR86" s="207"/>
      <c r="CS86" s="207"/>
      <c r="CT86" s="207"/>
      <c r="CU86" s="207"/>
      <c r="CV86" s="207"/>
      <c r="CW86" s="207"/>
      <c r="CX86" s="23"/>
      <c r="CY86" s="23"/>
      <c r="CZ86" s="23"/>
      <c r="DA86" s="23"/>
      <c r="DB86" s="207"/>
      <c r="DC86" s="207"/>
      <c r="DD86" s="207"/>
      <c r="DE86" s="207"/>
      <c r="DF86" s="207"/>
      <c r="DG86" s="207"/>
      <c r="DH86" s="207"/>
      <c r="DI86" s="207"/>
      <c r="DJ86" s="207"/>
      <c r="DK86" s="207"/>
      <c r="DL86" s="207"/>
      <c r="DM86" s="207"/>
      <c r="DN86" s="207"/>
      <c r="DO86" s="207"/>
      <c r="DP86" s="207"/>
      <c r="DQ86" s="207"/>
      <c r="DR86" s="207"/>
      <c r="DS86" s="207"/>
      <c r="DT86" s="207"/>
      <c r="DU86" s="207"/>
      <c r="DV86" s="207"/>
      <c r="DW86" s="207"/>
    </row>
    <row r="87" spans="1:127" hidden="1" x14ac:dyDescent="0.25">
      <c r="A87" s="206" t="s">
        <v>215</v>
      </c>
      <c r="B87" s="206"/>
      <c r="C87" s="206"/>
      <c r="D87" s="206"/>
      <c r="E87" s="206"/>
      <c r="F87" s="206"/>
      <c r="G87" s="206"/>
      <c r="H87" s="206"/>
      <c r="I87" s="208" t="s">
        <v>216</v>
      </c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6" t="s">
        <v>209</v>
      </c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7"/>
      <c r="BG87" s="207"/>
      <c r="BH87" s="207"/>
      <c r="BI87" s="207"/>
      <c r="BJ87" s="207"/>
      <c r="BK87" s="207"/>
      <c r="BL87" s="207"/>
      <c r="BM87" s="207"/>
      <c r="BN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CG87" s="207"/>
      <c r="CH87" s="207"/>
      <c r="CI87" s="207"/>
      <c r="CJ87" s="207"/>
      <c r="CK87" s="207"/>
      <c r="CL87" s="207"/>
      <c r="CM87" s="207"/>
      <c r="CN87" s="207"/>
      <c r="CO87" s="207"/>
      <c r="CP87" s="207"/>
      <c r="CQ87" s="207"/>
      <c r="CR87" s="207"/>
      <c r="CS87" s="207"/>
      <c r="CT87" s="207"/>
      <c r="CU87" s="207"/>
      <c r="CV87" s="207"/>
      <c r="CW87" s="207"/>
      <c r="CX87" s="203"/>
      <c r="CY87" s="203"/>
      <c r="CZ87" s="203"/>
      <c r="DA87" s="203"/>
      <c r="DB87" s="207"/>
      <c r="DC87" s="207"/>
      <c r="DD87" s="207"/>
      <c r="DE87" s="207"/>
      <c r="DF87" s="207"/>
      <c r="DG87" s="207"/>
      <c r="DH87" s="207"/>
      <c r="DI87" s="207"/>
      <c r="DJ87" s="207"/>
      <c r="DK87" s="207"/>
      <c r="DL87" s="207"/>
      <c r="DM87" s="207"/>
      <c r="DN87" s="207"/>
      <c r="DO87" s="207"/>
      <c r="DP87" s="207"/>
      <c r="DQ87" s="207"/>
      <c r="DR87" s="207"/>
      <c r="DS87" s="207"/>
      <c r="DT87" s="207"/>
      <c r="DU87" s="207"/>
      <c r="DV87" s="207"/>
      <c r="DW87" s="207"/>
    </row>
    <row r="88" spans="1:127" hidden="1" x14ac:dyDescent="0.25">
      <c r="A88" s="206"/>
      <c r="B88" s="206"/>
      <c r="C88" s="206"/>
      <c r="D88" s="206"/>
      <c r="E88" s="206"/>
      <c r="F88" s="206"/>
      <c r="G88" s="206"/>
      <c r="H88" s="206"/>
      <c r="I88" s="208" t="s">
        <v>217</v>
      </c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7"/>
      <c r="BG88" s="207"/>
      <c r="BH88" s="207"/>
      <c r="BI88" s="207"/>
      <c r="BJ88" s="207"/>
      <c r="BK88" s="207"/>
      <c r="BL88" s="207"/>
      <c r="BM88" s="207"/>
      <c r="BN88" s="207"/>
      <c r="BO88" s="207"/>
      <c r="BP88" s="207"/>
      <c r="BQ88" s="207"/>
      <c r="BR88" s="207"/>
      <c r="BS88" s="207"/>
      <c r="BT88" s="207"/>
      <c r="BU88" s="207"/>
      <c r="BV88" s="207"/>
      <c r="BW88" s="207"/>
      <c r="BX88" s="207"/>
      <c r="BY88" s="207"/>
      <c r="BZ88" s="207"/>
      <c r="CA88" s="207"/>
      <c r="CB88" s="207"/>
      <c r="CC88" s="207"/>
      <c r="CD88" s="207"/>
      <c r="CE88" s="207"/>
      <c r="CF88" s="207"/>
      <c r="CG88" s="207"/>
      <c r="CH88" s="207"/>
      <c r="CI88" s="207"/>
      <c r="CJ88" s="207"/>
      <c r="CK88" s="207"/>
      <c r="CL88" s="207"/>
      <c r="CM88" s="207"/>
      <c r="CN88" s="207"/>
      <c r="CO88" s="207"/>
      <c r="CP88" s="207"/>
      <c r="CQ88" s="207"/>
      <c r="CR88" s="207"/>
      <c r="CS88" s="207"/>
      <c r="CT88" s="207"/>
      <c r="CU88" s="207"/>
      <c r="CV88" s="207"/>
      <c r="CW88" s="207"/>
      <c r="CX88" s="205"/>
      <c r="CY88" s="205"/>
      <c r="CZ88" s="205"/>
      <c r="DA88" s="205"/>
      <c r="DB88" s="207"/>
      <c r="DC88" s="207"/>
      <c r="DD88" s="207"/>
      <c r="DE88" s="207"/>
      <c r="DF88" s="207"/>
      <c r="DG88" s="207"/>
      <c r="DH88" s="207"/>
      <c r="DI88" s="207"/>
      <c r="DJ88" s="207"/>
      <c r="DK88" s="207"/>
      <c r="DL88" s="207"/>
      <c r="DM88" s="207"/>
      <c r="DN88" s="207"/>
      <c r="DO88" s="207"/>
      <c r="DP88" s="207"/>
      <c r="DQ88" s="207"/>
      <c r="DR88" s="207"/>
      <c r="DS88" s="207"/>
      <c r="DT88" s="207"/>
      <c r="DU88" s="207"/>
      <c r="DV88" s="207"/>
      <c r="DW88" s="207"/>
    </row>
    <row r="89" spans="1:127" hidden="1" x14ac:dyDescent="0.25">
      <c r="A89" s="206" t="s">
        <v>52</v>
      </c>
      <c r="B89" s="206"/>
      <c r="C89" s="206"/>
      <c r="D89" s="206"/>
      <c r="E89" s="206"/>
      <c r="F89" s="206"/>
      <c r="G89" s="206"/>
      <c r="H89" s="206"/>
      <c r="I89" s="208" t="s">
        <v>218</v>
      </c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  <c r="AO89" s="208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7"/>
      <c r="BG89" s="207"/>
      <c r="BH89" s="207"/>
      <c r="BI89" s="207"/>
      <c r="BJ89" s="207"/>
      <c r="BK89" s="207"/>
      <c r="BL89" s="207"/>
      <c r="BM89" s="207"/>
      <c r="BN89" s="207"/>
      <c r="BO89" s="207"/>
      <c r="BP89" s="207"/>
      <c r="BQ89" s="207"/>
      <c r="BR89" s="207"/>
      <c r="BS89" s="207"/>
      <c r="BT89" s="207"/>
      <c r="BU89" s="207"/>
      <c r="BV89" s="207"/>
      <c r="BW89" s="207"/>
      <c r="BX89" s="207"/>
      <c r="BY89" s="207"/>
      <c r="BZ89" s="207"/>
      <c r="CA89" s="207"/>
      <c r="CB89" s="207"/>
      <c r="CC89" s="207"/>
      <c r="CD89" s="207"/>
      <c r="CE89" s="207"/>
      <c r="CF89" s="207"/>
      <c r="CG89" s="207"/>
      <c r="CH89" s="207"/>
      <c r="CI89" s="207"/>
      <c r="CJ89" s="207"/>
      <c r="CK89" s="207"/>
      <c r="CL89" s="207"/>
      <c r="CM89" s="207"/>
      <c r="CN89" s="207"/>
      <c r="CO89" s="207"/>
      <c r="CP89" s="207"/>
      <c r="CQ89" s="207"/>
      <c r="CR89" s="207"/>
      <c r="CS89" s="207"/>
      <c r="CT89" s="207"/>
      <c r="CU89" s="207"/>
      <c r="CV89" s="207"/>
      <c r="CW89" s="207"/>
      <c r="CX89" s="203"/>
      <c r="CY89" s="203"/>
      <c r="CZ89" s="203"/>
      <c r="DA89" s="203"/>
      <c r="DB89" s="207"/>
      <c r="DC89" s="207"/>
      <c r="DD89" s="207"/>
      <c r="DE89" s="207"/>
      <c r="DF89" s="207"/>
      <c r="DG89" s="207"/>
      <c r="DH89" s="207"/>
      <c r="DI89" s="207"/>
      <c r="DJ89" s="207"/>
      <c r="DK89" s="207"/>
      <c r="DL89" s="207"/>
      <c r="DM89" s="207"/>
      <c r="DN89" s="207"/>
      <c r="DO89" s="207"/>
      <c r="DP89" s="207"/>
      <c r="DQ89" s="207"/>
      <c r="DR89" s="207"/>
      <c r="DS89" s="207"/>
      <c r="DT89" s="207"/>
      <c r="DU89" s="207"/>
      <c r="DV89" s="207"/>
      <c r="DW89" s="207"/>
    </row>
    <row r="90" spans="1:127" hidden="1" x14ac:dyDescent="0.25">
      <c r="A90" s="206"/>
      <c r="B90" s="206"/>
      <c r="C90" s="206"/>
      <c r="D90" s="206"/>
      <c r="E90" s="206"/>
      <c r="F90" s="206"/>
      <c r="G90" s="206"/>
      <c r="H90" s="206"/>
      <c r="I90" s="208" t="s">
        <v>219</v>
      </c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7"/>
      <c r="BG90" s="207"/>
      <c r="BH90" s="207"/>
      <c r="BI90" s="207"/>
      <c r="BJ90" s="207"/>
      <c r="BK90" s="207"/>
      <c r="BL90" s="207"/>
      <c r="BM90" s="207"/>
      <c r="BN90" s="207"/>
      <c r="BO90" s="207"/>
      <c r="BP90" s="207"/>
      <c r="BQ90" s="207"/>
      <c r="BR90" s="207"/>
      <c r="BS90" s="207"/>
      <c r="BT90" s="207"/>
      <c r="BU90" s="207"/>
      <c r="BV90" s="207"/>
      <c r="BW90" s="207"/>
      <c r="BX90" s="207"/>
      <c r="BY90" s="207"/>
      <c r="BZ90" s="207"/>
      <c r="CA90" s="207"/>
      <c r="CB90" s="207"/>
      <c r="CC90" s="207"/>
      <c r="CD90" s="207"/>
      <c r="CE90" s="207"/>
      <c r="CF90" s="207"/>
      <c r="CG90" s="207"/>
      <c r="CH90" s="207"/>
      <c r="CI90" s="207"/>
      <c r="CJ90" s="207"/>
      <c r="CK90" s="207"/>
      <c r="CL90" s="207"/>
      <c r="CM90" s="207"/>
      <c r="CN90" s="207"/>
      <c r="CO90" s="207"/>
      <c r="CP90" s="207"/>
      <c r="CQ90" s="207"/>
      <c r="CR90" s="207"/>
      <c r="CS90" s="207"/>
      <c r="CT90" s="207"/>
      <c r="CU90" s="207"/>
      <c r="CV90" s="207"/>
      <c r="CW90" s="207"/>
      <c r="CX90" s="205"/>
      <c r="CY90" s="205"/>
      <c r="CZ90" s="205"/>
      <c r="DA90" s="205"/>
      <c r="DB90" s="207"/>
      <c r="DC90" s="207"/>
      <c r="DD90" s="207"/>
      <c r="DE90" s="207"/>
      <c r="DF90" s="207"/>
      <c r="DG90" s="207"/>
      <c r="DH90" s="207"/>
      <c r="DI90" s="207"/>
      <c r="DJ90" s="207"/>
      <c r="DK90" s="207"/>
      <c r="DL90" s="207"/>
      <c r="DM90" s="207"/>
      <c r="DN90" s="207"/>
      <c r="DO90" s="207"/>
      <c r="DP90" s="207"/>
      <c r="DQ90" s="207"/>
      <c r="DR90" s="207"/>
      <c r="DS90" s="207"/>
      <c r="DT90" s="207"/>
      <c r="DU90" s="207"/>
      <c r="DV90" s="207"/>
      <c r="DW90" s="207"/>
    </row>
    <row r="91" spans="1:127" hidden="1" x14ac:dyDescent="0.25">
      <c r="A91" s="206" t="s">
        <v>53</v>
      </c>
      <c r="B91" s="206"/>
      <c r="C91" s="206"/>
      <c r="D91" s="206"/>
      <c r="E91" s="206"/>
      <c r="F91" s="206"/>
      <c r="G91" s="206"/>
      <c r="H91" s="206"/>
      <c r="I91" s="208" t="s">
        <v>220</v>
      </c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6" t="s">
        <v>222</v>
      </c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7"/>
      <c r="BG91" s="207"/>
      <c r="BH91" s="207"/>
      <c r="BI91" s="207"/>
      <c r="BJ91" s="207"/>
      <c r="BK91" s="207"/>
      <c r="BL91" s="207"/>
      <c r="BM91" s="207"/>
      <c r="BN91" s="207"/>
      <c r="BO91" s="207"/>
      <c r="BP91" s="207"/>
      <c r="BQ91" s="207"/>
      <c r="BR91" s="207"/>
      <c r="BS91" s="207"/>
      <c r="BT91" s="207"/>
      <c r="BU91" s="207"/>
      <c r="BV91" s="207"/>
      <c r="BW91" s="207"/>
      <c r="BX91" s="207"/>
      <c r="BY91" s="207"/>
      <c r="BZ91" s="207"/>
      <c r="CA91" s="207"/>
      <c r="CB91" s="207"/>
      <c r="CC91" s="207"/>
      <c r="CD91" s="207"/>
      <c r="CE91" s="207"/>
      <c r="CF91" s="207"/>
      <c r="CG91" s="207"/>
      <c r="CH91" s="207"/>
      <c r="CI91" s="207"/>
      <c r="CJ91" s="207"/>
      <c r="CK91" s="207"/>
      <c r="CL91" s="207"/>
      <c r="CM91" s="207"/>
      <c r="CN91" s="207"/>
      <c r="CO91" s="207"/>
      <c r="CP91" s="207"/>
      <c r="CQ91" s="207"/>
      <c r="CR91" s="207"/>
      <c r="CS91" s="207"/>
      <c r="CT91" s="207"/>
      <c r="CU91" s="207"/>
      <c r="CV91" s="207"/>
      <c r="CW91" s="207"/>
      <c r="CX91" s="203"/>
      <c r="CY91" s="203"/>
      <c r="CZ91" s="203"/>
      <c r="DA91" s="203"/>
      <c r="DB91" s="207"/>
      <c r="DC91" s="207"/>
      <c r="DD91" s="207"/>
      <c r="DE91" s="207"/>
      <c r="DF91" s="207"/>
      <c r="DG91" s="207"/>
      <c r="DH91" s="207"/>
      <c r="DI91" s="207"/>
      <c r="DJ91" s="207"/>
      <c r="DK91" s="207"/>
      <c r="DL91" s="207"/>
      <c r="DM91" s="207"/>
      <c r="DN91" s="207"/>
      <c r="DO91" s="207"/>
      <c r="DP91" s="207"/>
      <c r="DQ91" s="207"/>
      <c r="DR91" s="207"/>
      <c r="DS91" s="207"/>
      <c r="DT91" s="207"/>
      <c r="DU91" s="207"/>
      <c r="DV91" s="207"/>
      <c r="DW91" s="207"/>
    </row>
    <row r="92" spans="1:127" hidden="1" x14ac:dyDescent="0.25">
      <c r="A92" s="206"/>
      <c r="B92" s="206"/>
      <c r="C92" s="206"/>
      <c r="D92" s="206"/>
      <c r="E92" s="206"/>
      <c r="F92" s="206"/>
      <c r="G92" s="206"/>
      <c r="H92" s="206"/>
      <c r="I92" s="208" t="s">
        <v>221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6" t="s">
        <v>223</v>
      </c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7"/>
      <c r="BG92" s="207"/>
      <c r="BH92" s="207"/>
      <c r="BI92" s="207"/>
      <c r="BJ92" s="207"/>
      <c r="BK92" s="207"/>
      <c r="BL92" s="207"/>
      <c r="BM92" s="207"/>
      <c r="BN92" s="207"/>
      <c r="BO92" s="207"/>
      <c r="BP92" s="207"/>
      <c r="BQ92" s="207"/>
      <c r="BR92" s="207"/>
      <c r="BS92" s="207"/>
      <c r="BT92" s="207"/>
      <c r="BU92" s="207"/>
      <c r="BV92" s="207"/>
      <c r="BW92" s="207"/>
      <c r="BX92" s="207"/>
      <c r="BY92" s="207"/>
      <c r="BZ92" s="207"/>
      <c r="CA92" s="207"/>
      <c r="CB92" s="207"/>
      <c r="CC92" s="207"/>
      <c r="CD92" s="207"/>
      <c r="CE92" s="207"/>
      <c r="CF92" s="207"/>
      <c r="CG92" s="207"/>
      <c r="CH92" s="207"/>
      <c r="CI92" s="207"/>
      <c r="CJ92" s="207"/>
      <c r="CK92" s="207"/>
      <c r="CL92" s="207"/>
      <c r="CM92" s="207"/>
      <c r="CN92" s="207"/>
      <c r="CO92" s="207"/>
      <c r="CP92" s="207"/>
      <c r="CQ92" s="207"/>
      <c r="CR92" s="207"/>
      <c r="CS92" s="207"/>
      <c r="CT92" s="207"/>
      <c r="CU92" s="207"/>
      <c r="CV92" s="207"/>
      <c r="CW92" s="207"/>
      <c r="CX92" s="205"/>
      <c r="CY92" s="205"/>
      <c r="CZ92" s="205"/>
      <c r="DA92" s="205"/>
      <c r="DB92" s="207"/>
      <c r="DC92" s="207"/>
      <c r="DD92" s="207"/>
      <c r="DE92" s="207"/>
      <c r="DF92" s="207"/>
      <c r="DG92" s="207"/>
      <c r="DH92" s="207"/>
      <c r="DI92" s="207"/>
      <c r="DJ92" s="207"/>
      <c r="DK92" s="207"/>
      <c r="DL92" s="207"/>
      <c r="DM92" s="207"/>
      <c r="DN92" s="207"/>
      <c r="DO92" s="207"/>
      <c r="DP92" s="207"/>
      <c r="DQ92" s="207"/>
      <c r="DR92" s="207"/>
      <c r="DS92" s="207"/>
      <c r="DT92" s="207"/>
      <c r="DU92" s="207"/>
      <c r="DV92" s="207"/>
      <c r="DW92" s="207"/>
    </row>
    <row r="93" spans="1:127" hidden="1" x14ac:dyDescent="0.25">
      <c r="A93" s="206" t="s">
        <v>224</v>
      </c>
      <c r="B93" s="206"/>
      <c r="C93" s="206"/>
      <c r="D93" s="206"/>
      <c r="E93" s="206"/>
      <c r="F93" s="206"/>
      <c r="G93" s="206"/>
      <c r="H93" s="206"/>
      <c r="I93" s="208" t="s">
        <v>225</v>
      </c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6" t="s">
        <v>209</v>
      </c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7"/>
      <c r="BG93" s="207"/>
      <c r="BH93" s="207"/>
      <c r="BI93" s="207"/>
      <c r="BJ93" s="207"/>
      <c r="BK93" s="207"/>
      <c r="BL93" s="207"/>
      <c r="BM93" s="207"/>
      <c r="BN93" s="207"/>
      <c r="BO93" s="207"/>
      <c r="BP93" s="207"/>
      <c r="BQ93" s="207"/>
      <c r="BR93" s="207"/>
      <c r="BS93" s="207"/>
      <c r="BT93" s="207"/>
      <c r="BU93" s="207"/>
      <c r="BV93" s="207"/>
      <c r="BW93" s="207"/>
      <c r="BX93" s="207"/>
      <c r="BY93" s="207"/>
      <c r="BZ93" s="207"/>
      <c r="CA93" s="207"/>
      <c r="CB93" s="207"/>
      <c r="CC93" s="207"/>
      <c r="CD93" s="207"/>
      <c r="CE93" s="207"/>
      <c r="CF93" s="207"/>
      <c r="CG93" s="207"/>
      <c r="CH93" s="207"/>
      <c r="CI93" s="207"/>
      <c r="CJ93" s="207"/>
      <c r="CK93" s="207"/>
      <c r="CL93" s="207"/>
      <c r="CM93" s="207"/>
      <c r="CN93" s="207"/>
      <c r="CO93" s="207"/>
      <c r="CP93" s="207"/>
      <c r="CQ93" s="207"/>
      <c r="CR93" s="207"/>
      <c r="CS93" s="207"/>
      <c r="CT93" s="207"/>
      <c r="CU93" s="207"/>
      <c r="CV93" s="207"/>
      <c r="CW93" s="207"/>
      <c r="CX93" s="23"/>
      <c r="CY93" s="23"/>
      <c r="CZ93" s="23"/>
      <c r="DA93" s="23"/>
      <c r="DB93" s="207"/>
      <c r="DC93" s="207"/>
      <c r="DD93" s="207"/>
      <c r="DE93" s="207"/>
      <c r="DF93" s="207"/>
      <c r="DG93" s="207"/>
      <c r="DH93" s="207"/>
      <c r="DI93" s="207"/>
      <c r="DJ93" s="207"/>
      <c r="DK93" s="207"/>
      <c r="DL93" s="207"/>
      <c r="DM93" s="207"/>
      <c r="DN93" s="207"/>
      <c r="DO93" s="207"/>
      <c r="DP93" s="207"/>
      <c r="DQ93" s="207"/>
      <c r="DR93" s="207"/>
      <c r="DS93" s="207"/>
      <c r="DT93" s="207"/>
      <c r="DU93" s="207"/>
      <c r="DV93" s="207"/>
      <c r="DW93" s="207"/>
    </row>
    <row r="94" spans="1:127" hidden="1" x14ac:dyDescent="0.25">
      <c r="A94" s="206" t="s">
        <v>226</v>
      </c>
      <c r="B94" s="206"/>
      <c r="C94" s="206"/>
      <c r="D94" s="206"/>
      <c r="E94" s="206"/>
      <c r="F94" s="206"/>
      <c r="G94" s="206"/>
      <c r="H94" s="206"/>
      <c r="I94" s="208" t="s">
        <v>227</v>
      </c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6" t="s">
        <v>228</v>
      </c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7"/>
      <c r="BG94" s="207"/>
      <c r="BH94" s="207"/>
      <c r="BI94" s="207"/>
      <c r="BJ94" s="207"/>
      <c r="BK94" s="207"/>
      <c r="BL94" s="207"/>
      <c r="BM94" s="207"/>
      <c r="BN94" s="207"/>
      <c r="BO94" s="207"/>
      <c r="BP94" s="207"/>
      <c r="BQ94" s="207"/>
      <c r="BR94" s="207"/>
      <c r="BS94" s="207"/>
      <c r="BT94" s="207"/>
      <c r="BU94" s="207"/>
      <c r="BV94" s="207"/>
      <c r="BW94" s="207"/>
      <c r="BX94" s="207"/>
      <c r="BY94" s="207"/>
      <c r="BZ94" s="207"/>
      <c r="CA94" s="207"/>
      <c r="CB94" s="207"/>
      <c r="CC94" s="207"/>
      <c r="CD94" s="207"/>
      <c r="CE94" s="207"/>
      <c r="CF94" s="207"/>
      <c r="CG94" s="207"/>
      <c r="CH94" s="207"/>
      <c r="CI94" s="207"/>
      <c r="CJ94" s="207"/>
      <c r="CK94" s="207"/>
      <c r="CL94" s="207"/>
      <c r="CM94" s="207"/>
      <c r="CN94" s="207"/>
      <c r="CO94" s="207"/>
      <c r="CP94" s="207"/>
      <c r="CQ94" s="207"/>
      <c r="CR94" s="207"/>
      <c r="CS94" s="207"/>
      <c r="CT94" s="207"/>
      <c r="CU94" s="207"/>
      <c r="CV94" s="207"/>
      <c r="CW94" s="207"/>
      <c r="CX94" s="203"/>
      <c r="CY94" s="203"/>
      <c r="CZ94" s="203"/>
      <c r="DA94" s="203"/>
      <c r="DB94" s="207"/>
      <c r="DC94" s="207"/>
      <c r="DD94" s="207"/>
      <c r="DE94" s="207"/>
      <c r="DF94" s="207"/>
      <c r="DG94" s="207"/>
      <c r="DH94" s="207"/>
      <c r="DI94" s="207"/>
      <c r="DJ94" s="207"/>
      <c r="DK94" s="207"/>
      <c r="DL94" s="207"/>
      <c r="DM94" s="207"/>
      <c r="DN94" s="207"/>
      <c r="DO94" s="207"/>
      <c r="DP94" s="207"/>
      <c r="DQ94" s="207"/>
      <c r="DR94" s="207"/>
      <c r="DS94" s="207"/>
      <c r="DT94" s="207"/>
      <c r="DU94" s="207"/>
      <c r="DV94" s="207"/>
      <c r="DW94" s="207"/>
    </row>
    <row r="95" spans="1:127" hidden="1" x14ac:dyDescent="0.25">
      <c r="A95" s="206"/>
      <c r="B95" s="206"/>
      <c r="C95" s="206"/>
      <c r="D95" s="206"/>
      <c r="E95" s="206"/>
      <c r="F95" s="206"/>
      <c r="G95" s="206"/>
      <c r="H95" s="206"/>
      <c r="I95" s="208" t="s">
        <v>49</v>
      </c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  <c r="AO95" s="208"/>
      <c r="AP95" s="206"/>
      <c r="AQ95" s="206"/>
      <c r="AR95" s="206"/>
      <c r="AS95" s="206"/>
      <c r="AT95" s="206"/>
      <c r="AU95" s="206"/>
      <c r="AV95" s="206"/>
      <c r="AW95" s="206"/>
      <c r="AX95" s="206"/>
      <c r="AY95" s="206"/>
      <c r="AZ95" s="206"/>
      <c r="BA95" s="206"/>
      <c r="BB95" s="206"/>
      <c r="BC95" s="206"/>
      <c r="BD95" s="206"/>
      <c r="BE95" s="206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207"/>
      <c r="CI95" s="207"/>
      <c r="CJ95" s="207"/>
      <c r="CK95" s="207"/>
      <c r="CL95" s="207"/>
      <c r="CM95" s="207"/>
      <c r="CN95" s="207"/>
      <c r="CO95" s="207"/>
      <c r="CP95" s="207"/>
      <c r="CQ95" s="207"/>
      <c r="CR95" s="207"/>
      <c r="CS95" s="207"/>
      <c r="CT95" s="207"/>
      <c r="CU95" s="207"/>
      <c r="CV95" s="207"/>
      <c r="CW95" s="207"/>
      <c r="CX95" s="205"/>
      <c r="CY95" s="205"/>
      <c r="CZ95" s="205"/>
      <c r="DA95" s="205"/>
      <c r="DB95" s="207"/>
      <c r="DC95" s="207"/>
      <c r="DD95" s="207"/>
      <c r="DE95" s="207"/>
      <c r="DF95" s="207"/>
      <c r="DG95" s="207"/>
      <c r="DH95" s="207"/>
      <c r="DI95" s="207"/>
      <c r="DJ95" s="207"/>
      <c r="DK95" s="207"/>
      <c r="DL95" s="207"/>
      <c r="DM95" s="207"/>
      <c r="DN95" s="207"/>
      <c r="DO95" s="207"/>
      <c r="DP95" s="207"/>
      <c r="DQ95" s="207"/>
      <c r="DR95" s="207"/>
      <c r="DS95" s="207"/>
      <c r="DT95" s="207"/>
      <c r="DU95" s="207"/>
      <c r="DV95" s="207"/>
      <c r="DW95" s="207"/>
    </row>
    <row r="96" spans="1:127" hidden="1" x14ac:dyDescent="0.25">
      <c r="A96" s="206"/>
      <c r="B96" s="206"/>
      <c r="C96" s="206"/>
      <c r="D96" s="206"/>
      <c r="E96" s="206"/>
      <c r="F96" s="206"/>
      <c r="G96" s="206"/>
      <c r="H96" s="206"/>
      <c r="I96" s="208" t="s">
        <v>229</v>
      </c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  <c r="AO96" s="208"/>
      <c r="AP96" s="206" t="s">
        <v>228</v>
      </c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7"/>
      <c r="BG96" s="207"/>
      <c r="BH96" s="207"/>
      <c r="BI96" s="207"/>
      <c r="BJ96" s="207"/>
      <c r="BK96" s="207"/>
      <c r="BL96" s="207"/>
      <c r="BM96" s="207"/>
      <c r="BN96" s="207"/>
      <c r="BO96" s="207"/>
      <c r="BP96" s="207"/>
      <c r="BQ96" s="207"/>
      <c r="BR96" s="207"/>
      <c r="BS96" s="207"/>
      <c r="BT96" s="207"/>
      <c r="BU96" s="207"/>
      <c r="BV96" s="207"/>
      <c r="BW96" s="207"/>
      <c r="BX96" s="207"/>
      <c r="BY96" s="207"/>
      <c r="BZ96" s="207"/>
      <c r="CA96" s="207"/>
      <c r="CB96" s="207"/>
      <c r="CC96" s="207"/>
      <c r="CD96" s="207"/>
      <c r="CE96" s="207"/>
      <c r="CF96" s="207"/>
      <c r="CG96" s="207"/>
      <c r="CH96" s="207"/>
      <c r="CI96" s="207"/>
      <c r="CJ96" s="207"/>
      <c r="CK96" s="207"/>
      <c r="CL96" s="207"/>
      <c r="CM96" s="207"/>
      <c r="CN96" s="207"/>
      <c r="CO96" s="207"/>
      <c r="CP96" s="207"/>
      <c r="CQ96" s="207"/>
      <c r="CR96" s="207"/>
      <c r="CS96" s="207"/>
      <c r="CT96" s="207"/>
      <c r="CU96" s="207"/>
      <c r="CV96" s="207"/>
      <c r="CW96" s="207"/>
      <c r="CX96" s="23"/>
      <c r="CY96" s="23"/>
      <c r="CZ96" s="23"/>
      <c r="DA96" s="23"/>
      <c r="DB96" s="207"/>
      <c r="DC96" s="207"/>
      <c r="DD96" s="207"/>
      <c r="DE96" s="207"/>
      <c r="DF96" s="207"/>
      <c r="DG96" s="207"/>
      <c r="DH96" s="207"/>
      <c r="DI96" s="207"/>
      <c r="DJ96" s="207"/>
      <c r="DK96" s="207"/>
      <c r="DL96" s="207"/>
      <c r="DM96" s="207"/>
      <c r="DN96" s="207"/>
      <c r="DO96" s="207"/>
      <c r="DP96" s="207"/>
      <c r="DQ96" s="207"/>
      <c r="DR96" s="207"/>
      <c r="DS96" s="207"/>
      <c r="DT96" s="207"/>
      <c r="DU96" s="207"/>
      <c r="DV96" s="207"/>
      <c r="DW96" s="207"/>
    </row>
    <row r="97" spans="1:127" hidden="1" x14ac:dyDescent="0.25">
      <c r="A97" s="206"/>
      <c r="B97" s="206"/>
      <c r="C97" s="206"/>
      <c r="D97" s="206"/>
      <c r="E97" s="206"/>
      <c r="F97" s="206"/>
      <c r="G97" s="206"/>
      <c r="H97" s="206"/>
      <c r="I97" s="208" t="s">
        <v>217</v>
      </c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6" t="s">
        <v>228</v>
      </c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7"/>
      <c r="BG97" s="207"/>
      <c r="BH97" s="207"/>
      <c r="BI97" s="207"/>
      <c r="BJ97" s="207"/>
      <c r="BK97" s="207"/>
      <c r="BL97" s="207"/>
      <c r="BM97" s="207"/>
      <c r="BN97" s="207"/>
      <c r="BO97" s="207"/>
      <c r="BP97" s="207"/>
      <c r="BQ97" s="207"/>
      <c r="BR97" s="207"/>
      <c r="BS97" s="207"/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07"/>
      <c r="CF97" s="207"/>
      <c r="CG97" s="207"/>
      <c r="CH97" s="207"/>
      <c r="CI97" s="207"/>
      <c r="CJ97" s="207"/>
      <c r="CK97" s="207"/>
      <c r="CL97" s="207"/>
      <c r="CM97" s="207"/>
      <c r="CN97" s="207"/>
      <c r="CO97" s="207"/>
      <c r="CP97" s="207"/>
      <c r="CQ97" s="207"/>
      <c r="CR97" s="207"/>
      <c r="CS97" s="207"/>
      <c r="CT97" s="207"/>
      <c r="CU97" s="207"/>
      <c r="CV97" s="207"/>
      <c r="CW97" s="207"/>
      <c r="CX97" s="23"/>
      <c r="CY97" s="23"/>
      <c r="CZ97" s="23"/>
      <c r="DA97" s="23"/>
      <c r="DB97" s="207"/>
      <c r="DC97" s="207"/>
      <c r="DD97" s="207"/>
      <c r="DE97" s="207"/>
      <c r="DF97" s="207"/>
      <c r="DG97" s="207"/>
      <c r="DH97" s="207"/>
      <c r="DI97" s="207"/>
      <c r="DJ97" s="207"/>
      <c r="DK97" s="207"/>
      <c r="DL97" s="207"/>
      <c r="DM97" s="207"/>
      <c r="DN97" s="207"/>
      <c r="DO97" s="207"/>
      <c r="DP97" s="207"/>
      <c r="DQ97" s="207"/>
      <c r="DR97" s="207"/>
      <c r="DS97" s="207"/>
      <c r="DT97" s="207"/>
      <c r="DU97" s="207"/>
      <c r="DV97" s="207"/>
      <c r="DW97" s="207"/>
    </row>
    <row r="100" spans="1:127" s="14" customFormat="1" ht="20.25" x14ac:dyDescent="0.3">
      <c r="A100" s="13" t="s">
        <v>239</v>
      </c>
      <c r="BK100" s="14" t="s">
        <v>240</v>
      </c>
      <c r="CX100" s="16"/>
      <c r="CY100" s="16"/>
      <c r="CZ100" s="16"/>
      <c r="DA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 t="s">
        <v>291</v>
      </c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</row>
  </sheetData>
  <mergeCells count="473">
    <mergeCell ref="A6:DW6"/>
    <mergeCell ref="A12:H12"/>
    <mergeCell ref="I12:AO12"/>
    <mergeCell ref="AP12:BE12"/>
    <mergeCell ref="BF12:CA12"/>
    <mergeCell ref="CB12:CW12"/>
    <mergeCell ref="DB12:DW12"/>
    <mergeCell ref="A14:H14"/>
    <mergeCell ref="I14:AO14"/>
    <mergeCell ref="AP14:BE14"/>
    <mergeCell ref="DB14:DW14"/>
    <mergeCell ref="A13:H13"/>
    <mergeCell ref="I13:AO13"/>
    <mergeCell ref="AP13:BE13"/>
    <mergeCell ref="BF13:CA13"/>
    <mergeCell ref="CB13:CW13"/>
    <mergeCell ref="DB13:DW13"/>
    <mergeCell ref="A8:DW8"/>
    <mergeCell ref="A10:DW10"/>
    <mergeCell ref="A15:H15"/>
    <mergeCell ref="I15:AO15"/>
    <mergeCell ref="I26:AO26"/>
    <mergeCell ref="I24:AO24"/>
    <mergeCell ref="I25:AO25"/>
    <mergeCell ref="I22:AO22"/>
    <mergeCell ref="I23:AO23"/>
    <mergeCell ref="I28:AO28"/>
    <mergeCell ref="I27:AO27"/>
    <mergeCell ref="A19:H20"/>
    <mergeCell ref="I21:AO21"/>
    <mergeCell ref="I16:AO16"/>
    <mergeCell ref="I17:AO17"/>
    <mergeCell ref="I18:AO18"/>
    <mergeCell ref="I19:AO19"/>
    <mergeCell ref="I20:AO20"/>
    <mergeCell ref="CM15:CW15"/>
    <mergeCell ref="DB15:DL15"/>
    <mergeCell ref="DM15:DW15"/>
    <mergeCell ref="DM21:DW33"/>
    <mergeCell ref="DM17:DW18"/>
    <mergeCell ref="CX12:CY14"/>
    <mergeCell ref="CZ12:DA14"/>
    <mergeCell ref="I38:AO38"/>
    <mergeCell ref="I36:AO36"/>
    <mergeCell ref="I34:AO34"/>
    <mergeCell ref="I35:AO35"/>
    <mergeCell ref="I33:AO33"/>
    <mergeCell ref="I32:AO32"/>
    <mergeCell ref="I30:AO30"/>
    <mergeCell ref="I37:AO37"/>
    <mergeCell ref="CY19:CY20"/>
    <mergeCell ref="CZ19:CZ20"/>
    <mergeCell ref="AP15:BE15"/>
    <mergeCell ref="I31:AO31"/>
    <mergeCell ref="I29:AO29"/>
    <mergeCell ref="BF14:CA14"/>
    <mergeCell ref="CB14:CW14"/>
    <mergeCell ref="I39:AO39"/>
    <mergeCell ref="I40:AO40"/>
    <mergeCell ref="I41:AO41"/>
    <mergeCell ref="I47:AO47"/>
    <mergeCell ref="I43:AO43"/>
    <mergeCell ref="I44:AO44"/>
    <mergeCell ref="I45:AO45"/>
    <mergeCell ref="I48:AO48"/>
    <mergeCell ref="CB15:CL15"/>
    <mergeCell ref="I60:AO60"/>
    <mergeCell ref="A58:H58"/>
    <mergeCell ref="I58:AO58"/>
    <mergeCell ref="A50:H50"/>
    <mergeCell ref="A48:H49"/>
    <mergeCell ref="I51:AO51"/>
    <mergeCell ref="I52:AO52"/>
    <mergeCell ref="A51:H51"/>
    <mergeCell ref="AP58:BE58"/>
    <mergeCell ref="I54:AO54"/>
    <mergeCell ref="I55:AO55"/>
    <mergeCell ref="A54:H54"/>
    <mergeCell ref="AP54:BE54"/>
    <mergeCell ref="I57:AO57"/>
    <mergeCell ref="A59:H62"/>
    <mergeCell ref="AP59:BE62"/>
    <mergeCell ref="I61:AO61"/>
    <mergeCell ref="I62:AO62"/>
    <mergeCell ref="I59:AO59"/>
    <mergeCell ref="AP51:BE51"/>
    <mergeCell ref="I49:AO49"/>
    <mergeCell ref="A76:H76"/>
    <mergeCell ref="AP76:BE76"/>
    <mergeCell ref="A83:H83"/>
    <mergeCell ref="I83:AO83"/>
    <mergeCell ref="I68:AO68"/>
    <mergeCell ref="I69:AO69"/>
    <mergeCell ref="CB63:CL67"/>
    <mergeCell ref="BQ63:CA67"/>
    <mergeCell ref="BF68:BP69"/>
    <mergeCell ref="BQ68:CA69"/>
    <mergeCell ref="I72:AO72"/>
    <mergeCell ref="I73:AO73"/>
    <mergeCell ref="A70:H70"/>
    <mergeCell ref="I70:AO70"/>
    <mergeCell ref="AP70:BE70"/>
    <mergeCell ref="BF71:BP71"/>
    <mergeCell ref="BF70:BP70"/>
    <mergeCell ref="BQ70:CA70"/>
    <mergeCell ref="CB70:CL70"/>
    <mergeCell ref="BF78:CA79"/>
    <mergeCell ref="BF76:BP76"/>
    <mergeCell ref="BQ76:CA76"/>
    <mergeCell ref="BF77:BP77"/>
    <mergeCell ref="BQ77:CA77"/>
    <mergeCell ref="A94:H95"/>
    <mergeCell ref="AP94:BE95"/>
    <mergeCell ref="BF94:BP95"/>
    <mergeCell ref="I75:AO75"/>
    <mergeCell ref="I76:AO76"/>
    <mergeCell ref="I77:AO77"/>
    <mergeCell ref="A75:H75"/>
    <mergeCell ref="DM16:DW16"/>
    <mergeCell ref="DM19:DW20"/>
    <mergeCell ref="DB17:DL18"/>
    <mergeCell ref="BF16:BP16"/>
    <mergeCell ref="BQ16:CA16"/>
    <mergeCell ref="A55:H57"/>
    <mergeCell ref="AP55:BE57"/>
    <mergeCell ref="AP21:BE33"/>
    <mergeCell ref="BF55:BP57"/>
    <mergeCell ref="BQ55:CA57"/>
    <mergeCell ref="I50:AO50"/>
    <mergeCell ref="AP48:BE49"/>
    <mergeCell ref="BF48:BP49"/>
    <mergeCell ref="A73:H73"/>
    <mergeCell ref="AP73:BE73"/>
    <mergeCell ref="BF73:BP73"/>
    <mergeCell ref="A71:H71"/>
    <mergeCell ref="DM74:DW74"/>
    <mergeCell ref="A16:H16"/>
    <mergeCell ref="AP16:BE16"/>
    <mergeCell ref="I56:AO56"/>
    <mergeCell ref="I71:AO71"/>
    <mergeCell ref="AP71:BE71"/>
    <mergeCell ref="I67:AO67"/>
    <mergeCell ref="A74:H74"/>
    <mergeCell ref="I74:AO74"/>
    <mergeCell ref="AP74:BE74"/>
    <mergeCell ref="AP63:BE67"/>
    <mergeCell ref="I65:AO65"/>
    <mergeCell ref="A63:H67"/>
    <mergeCell ref="A68:H69"/>
    <mergeCell ref="AP68:BE69"/>
    <mergeCell ref="I66:AO66"/>
    <mergeCell ref="I64:AO64"/>
    <mergeCell ref="I63:AO63"/>
    <mergeCell ref="DA19:DA20"/>
    <mergeCell ref="DA17:DA18"/>
    <mergeCell ref="CX17:CX18"/>
    <mergeCell ref="CY17:CY18"/>
    <mergeCell ref="CZ17:CZ18"/>
    <mergeCell ref="CX19:CX20"/>
    <mergeCell ref="CM52:CW53"/>
    <mergeCell ref="DB52:DL53"/>
    <mergeCell ref="DB50:DL50"/>
    <mergeCell ref="DM50:DW50"/>
    <mergeCell ref="CB16:CL16"/>
    <mergeCell ref="CM16:CW16"/>
    <mergeCell ref="CB50:CL50"/>
    <mergeCell ref="CM50:CW50"/>
    <mergeCell ref="DB16:DL16"/>
    <mergeCell ref="DA21:DA33"/>
    <mergeCell ref="DA34:DA47"/>
    <mergeCell ref="CX21:CX33"/>
    <mergeCell ref="CY21:CY33"/>
    <mergeCell ref="CZ21:CZ33"/>
    <mergeCell ref="CX34:CX47"/>
    <mergeCell ref="CY34:CY47"/>
    <mergeCell ref="CZ34:CZ47"/>
    <mergeCell ref="CX48:CX49"/>
    <mergeCell ref="CY48:CY49"/>
    <mergeCell ref="CZ48:CZ49"/>
    <mergeCell ref="CX52:CX53"/>
    <mergeCell ref="CY52:CY53"/>
    <mergeCell ref="CZ52:CZ53"/>
    <mergeCell ref="DM72:DW72"/>
    <mergeCell ref="DM73:DW73"/>
    <mergeCell ref="CB68:CL69"/>
    <mergeCell ref="CM68:CW69"/>
    <mergeCell ref="CM59:CW62"/>
    <mergeCell ref="DB80:DL81"/>
    <mergeCell ref="BF54:BP54"/>
    <mergeCell ref="I53:AO53"/>
    <mergeCell ref="BF15:BP15"/>
    <mergeCell ref="BQ15:CA15"/>
    <mergeCell ref="AP50:BE50"/>
    <mergeCell ref="BF50:BP50"/>
    <mergeCell ref="CM51:CW51"/>
    <mergeCell ref="DB51:DL51"/>
    <mergeCell ref="DM51:DW51"/>
    <mergeCell ref="BQ21:CA33"/>
    <mergeCell ref="CB21:CL33"/>
    <mergeCell ref="DB48:DL49"/>
    <mergeCell ref="DM48:DW49"/>
    <mergeCell ref="BQ48:CA49"/>
    <mergeCell ref="CB48:CL49"/>
    <mergeCell ref="BQ50:CA50"/>
    <mergeCell ref="DM52:DW53"/>
    <mergeCell ref="AP19:BE20"/>
    <mergeCell ref="CB54:CL54"/>
    <mergeCell ref="CM54:CW54"/>
    <mergeCell ref="DB54:DL54"/>
    <mergeCell ref="DM54:DW54"/>
    <mergeCell ref="BQ71:CA71"/>
    <mergeCell ref="CB71:CL71"/>
    <mergeCell ref="DB55:DL57"/>
    <mergeCell ref="DM55:DW57"/>
    <mergeCell ref="DB68:DL69"/>
    <mergeCell ref="DM68:DW69"/>
    <mergeCell ref="DB70:DL70"/>
    <mergeCell ref="DM70:DW70"/>
    <mergeCell ref="DB71:DL71"/>
    <mergeCell ref="DM71:DW71"/>
    <mergeCell ref="CM63:CW67"/>
    <mergeCell ref="CM71:CW71"/>
    <mergeCell ref="CM70:CW70"/>
    <mergeCell ref="DA55:DA57"/>
    <mergeCell ref="DA59:DA62"/>
    <mergeCell ref="DA63:DA67"/>
    <mergeCell ref="DA68:DA69"/>
    <mergeCell ref="CX55:CX57"/>
    <mergeCell ref="CY55:CY57"/>
    <mergeCell ref="CZ55:CZ57"/>
    <mergeCell ref="DM75:DW75"/>
    <mergeCell ref="DB76:DL76"/>
    <mergeCell ref="DM76:DW76"/>
    <mergeCell ref="DB77:DL77"/>
    <mergeCell ref="DM77:DW77"/>
    <mergeCell ref="BF21:BP33"/>
    <mergeCell ref="DM59:DW62"/>
    <mergeCell ref="DB58:DL58"/>
    <mergeCell ref="DM58:DW58"/>
    <mergeCell ref="BF58:BP58"/>
    <mergeCell ref="BQ58:CA58"/>
    <mergeCell ref="CB58:CL58"/>
    <mergeCell ref="CM58:CW58"/>
    <mergeCell ref="CB55:CL57"/>
    <mergeCell ref="CM55:CW57"/>
    <mergeCell ref="DB63:DL67"/>
    <mergeCell ref="DM63:DW67"/>
    <mergeCell ref="BF59:BP62"/>
    <mergeCell ref="BF63:BP67"/>
    <mergeCell ref="DB59:DL62"/>
    <mergeCell ref="BQ59:CA62"/>
    <mergeCell ref="CB59:CL62"/>
    <mergeCell ref="CB72:CL72"/>
    <mergeCell ref="BQ54:CA54"/>
    <mergeCell ref="CM72:CW72"/>
    <mergeCell ref="DB72:DL72"/>
    <mergeCell ref="DB74:DL74"/>
    <mergeCell ref="A72:H72"/>
    <mergeCell ref="AP72:BE72"/>
    <mergeCell ref="BF72:BP72"/>
    <mergeCell ref="BQ72:CA72"/>
    <mergeCell ref="AP75:BE75"/>
    <mergeCell ref="CM75:CW75"/>
    <mergeCell ref="CM74:CW74"/>
    <mergeCell ref="BF75:BP75"/>
    <mergeCell ref="BQ75:CA75"/>
    <mergeCell ref="CB75:CL75"/>
    <mergeCell ref="DB75:DL75"/>
    <mergeCell ref="CB74:CL74"/>
    <mergeCell ref="A77:H77"/>
    <mergeCell ref="BQ80:CA81"/>
    <mergeCell ref="CB80:CL81"/>
    <mergeCell ref="CM80:CW81"/>
    <mergeCell ref="A80:H81"/>
    <mergeCell ref="AP80:BE81"/>
    <mergeCell ref="BF80:BP81"/>
    <mergeCell ref="I80:AO80"/>
    <mergeCell ref="I81:AO81"/>
    <mergeCell ref="CB77:CL77"/>
    <mergeCell ref="CM77:CW77"/>
    <mergeCell ref="AP77:BE77"/>
    <mergeCell ref="I82:AO82"/>
    <mergeCell ref="DB82:DL82"/>
    <mergeCell ref="A82:H82"/>
    <mergeCell ref="AP82:BE82"/>
    <mergeCell ref="BF82:BP82"/>
    <mergeCell ref="BQ82:CA82"/>
    <mergeCell ref="DM82:DW82"/>
    <mergeCell ref="CB78:CL79"/>
    <mergeCell ref="CM78:CW79"/>
    <mergeCell ref="A78:H79"/>
    <mergeCell ref="AP78:BE79"/>
    <mergeCell ref="I78:AO78"/>
    <mergeCell ref="I79:AO79"/>
    <mergeCell ref="DM80:DW81"/>
    <mergeCell ref="DB78:DW79"/>
    <mergeCell ref="DA80:DA81"/>
    <mergeCell ref="CX80:CX81"/>
    <mergeCell ref="CY80:CY81"/>
    <mergeCell ref="CZ80:CZ81"/>
    <mergeCell ref="CZ78:CZ79"/>
    <mergeCell ref="DA78:DA79"/>
    <mergeCell ref="CX78:CX79"/>
    <mergeCell ref="CY78:CY79"/>
    <mergeCell ref="BQ85:CA85"/>
    <mergeCell ref="CB85:CL85"/>
    <mergeCell ref="CM85:CW85"/>
    <mergeCell ref="DB85:DL85"/>
    <mergeCell ref="DM85:DW85"/>
    <mergeCell ref="AP83:BE83"/>
    <mergeCell ref="BF83:BP83"/>
    <mergeCell ref="BQ83:CA83"/>
    <mergeCell ref="CB83:CL83"/>
    <mergeCell ref="CM83:CW83"/>
    <mergeCell ref="DB83:DL83"/>
    <mergeCell ref="DM83:DW83"/>
    <mergeCell ref="BQ84:CA84"/>
    <mergeCell ref="CB84:CL84"/>
    <mergeCell ref="CM84:CW84"/>
    <mergeCell ref="DB84:DL84"/>
    <mergeCell ref="DM84:DW84"/>
    <mergeCell ref="A86:H86"/>
    <mergeCell ref="I86:AO86"/>
    <mergeCell ref="AP86:BE86"/>
    <mergeCell ref="BF86:BP86"/>
    <mergeCell ref="I88:AO88"/>
    <mergeCell ref="A87:H88"/>
    <mergeCell ref="A84:H84"/>
    <mergeCell ref="I84:AO84"/>
    <mergeCell ref="AP84:BE84"/>
    <mergeCell ref="BF84:BP84"/>
    <mergeCell ref="A85:H85"/>
    <mergeCell ref="I85:AO85"/>
    <mergeCell ref="AP85:BE85"/>
    <mergeCell ref="BF85:BP85"/>
    <mergeCell ref="DM86:DW86"/>
    <mergeCell ref="I87:AO87"/>
    <mergeCell ref="DB87:DL88"/>
    <mergeCell ref="DM87:DW88"/>
    <mergeCell ref="AP87:BE88"/>
    <mergeCell ref="BF87:BP88"/>
    <mergeCell ref="BQ87:CA88"/>
    <mergeCell ref="CB89:CL90"/>
    <mergeCell ref="I90:AO90"/>
    <mergeCell ref="CM89:CW90"/>
    <mergeCell ref="CB87:CL88"/>
    <mergeCell ref="BQ86:CA86"/>
    <mergeCell ref="CB86:CL86"/>
    <mergeCell ref="CM86:CW86"/>
    <mergeCell ref="CM87:CW88"/>
    <mergeCell ref="DA87:DA88"/>
    <mergeCell ref="CX87:CX88"/>
    <mergeCell ref="CY87:CY88"/>
    <mergeCell ref="CZ87:CZ88"/>
    <mergeCell ref="A89:H90"/>
    <mergeCell ref="AP89:BE90"/>
    <mergeCell ref="BF89:BP90"/>
    <mergeCell ref="DM89:DW90"/>
    <mergeCell ref="I89:AO89"/>
    <mergeCell ref="I92:AO92"/>
    <mergeCell ref="AP92:BE92"/>
    <mergeCell ref="BQ91:CA92"/>
    <mergeCell ref="CB91:CL92"/>
    <mergeCell ref="I91:AO91"/>
    <mergeCell ref="AP91:BE91"/>
    <mergeCell ref="BF91:BP92"/>
    <mergeCell ref="BQ89:CA90"/>
    <mergeCell ref="DM91:DW92"/>
    <mergeCell ref="A91:H92"/>
    <mergeCell ref="DA89:DA90"/>
    <mergeCell ref="DA91:DA92"/>
    <mergeCell ref="CX89:CX90"/>
    <mergeCell ref="CY89:CY90"/>
    <mergeCell ref="CZ89:CZ90"/>
    <mergeCell ref="CX91:CX92"/>
    <mergeCell ref="CY91:CY92"/>
    <mergeCell ref="CZ91:CZ92"/>
    <mergeCell ref="BF93:BP93"/>
    <mergeCell ref="DM96:DW96"/>
    <mergeCell ref="I95:AO95"/>
    <mergeCell ref="BQ94:CA95"/>
    <mergeCell ref="CB94:CL95"/>
    <mergeCell ref="CM94:CW95"/>
    <mergeCell ref="CM93:CW93"/>
    <mergeCell ref="DB93:DL93"/>
    <mergeCell ref="DM93:DW93"/>
    <mergeCell ref="DM94:DW95"/>
    <mergeCell ref="I94:AO94"/>
    <mergeCell ref="DA94:DA95"/>
    <mergeCell ref="CX94:CX95"/>
    <mergeCell ref="CY94:CY95"/>
    <mergeCell ref="CZ94:CZ95"/>
    <mergeCell ref="DM97:DW97"/>
    <mergeCell ref="A52:H53"/>
    <mergeCell ref="AP52:BE53"/>
    <mergeCell ref="BF52:BP53"/>
    <mergeCell ref="BQ52:CA53"/>
    <mergeCell ref="CB52:CL53"/>
    <mergeCell ref="CM96:CW96"/>
    <mergeCell ref="DB96:DL96"/>
    <mergeCell ref="A97:H97"/>
    <mergeCell ref="I97:AO97"/>
    <mergeCell ref="AP97:BE97"/>
    <mergeCell ref="BF97:BP97"/>
    <mergeCell ref="BQ97:CA97"/>
    <mergeCell ref="CB97:CL97"/>
    <mergeCell ref="A96:H96"/>
    <mergeCell ref="I96:AO96"/>
    <mergeCell ref="AP96:BE96"/>
    <mergeCell ref="BF96:BP96"/>
    <mergeCell ref="BQ96:CA96"/>
    <mergeCell ref="CB96:CL96"/>
    <mergeCell ref="A93:H93"/>
    <mergeCell ref="I93:AO93"/>
    <mergeCell ref="AP93:BE93"/>
    <mergeCell ref="DA52:DA53"/>
    <mergeCell ref="BF51:BP51"/>
    <mergeCell ref="BQ51:CA51"/>
    <mergeCell ref="CB51:CL51"/>
    <mergeCell ref="CM48:CW49"/>
    <mergeCell ref="CM97:CW97"/>
    <mergeCell ref="DB97:DL97"/>
    <mergeCell ref="CM91:CW92"/>
    <mergeCell ref="DB91:DL92"/>
    <mergeCell ref="DB94:DL95"/>
    <mergeCell ref="DB89:DL90"/>
    <mergeCell ref="BQ93:CA93"/>
    <mergeCell ref="CB93:CL93"/>
    <mergeCell ref="DB86:DL86"/>
    <mergeCell ref="CB82:CL82"/>
    <mergeCell ref="CM82:CW82"/>
    <mergeCell ref="CB76:CL76"/>
    <mergeCell ref="BQ73:CA73"/>
    <mergeCell ref="CB73:CL73"/>
    <mergeCell ref="CM73:CW73"/>
    <mergeCell ref="DB73:DL73"/>
    <mergeCell ref="CM76:CW76"/>
    <mergeCell ref="BF74:BP74"/>
    <mergeCell ref="BQ74:CA74"/>
    <mergeCell ref="DA48:DA49"/>
    <mergeCell ref="A34:H47"/>
    <mergeCell ref="AP34:BE47"/>
    <mergeCell ref="BF34:BP47"/>
    <mergeCell ref="BQ34:CA47"/>
    <mergeCell ref="CB34:CL47"/>
    <mergeCell ref="CM34:CW47"/>
    <mergeCell ref="DB34:DL47"/>
    <mergeCell ref="DM34:DW47"/>
    <mergeCell ref="A17:H18"/>
    <mergeCell ref="CM17:CW18"/>
    <mergeCell ref="DB21:DL33"/>
    <mergeCell ref="A21:H33"/>
    <mergeCell ref="I46:AO46"/>
    <mergeCell ref="AP17:BE18"/>
    <mergeCell ref="BF17:BP18"/>
    <mergeCell ref="BQ17:CA18"/>
    <mergeCell ref="CB17:CL18"/>
    <mergeCell ref="CM19:CW20"/>
    <mergeCell ref="CM21:CW33"/>
    <mergeCell ref="BF19:BP20"/>
    <mergeCell ref="BQ19:CA20"/>
    <mergeCell ref="CB19:CL20"/>
    <mergeCell ref="DB19:DL20"/>
    <mergeCell ref="I42:AO42"/>
    <mergeCell ref="CX59:CX62"/>
    <mergeCell ref="CY59:CY62"/>
    <mergeCell ref="CZ59:CZ62"/>
    <mergeCell ref="CX63:CX67"/>
    <mergeCell ref="CY63:CY67"/>
    <mergeCell ref="CZ63:CZ67"/>
    <mergeCell ref="CX68:CX69"/>
    <mergeCell ref="CY68:CY69"/>
    <mergeCell ref="CZ68:CZ69"/>
  </mergeCells>
  <phoneticPr fontId="8" type="noConversion"/>
  <pageMargins left="0.39370078740157483" right="0.39370078740157483" top="0.78740157480314965" bottom="0.39370078740157483" header="0.27559055118110237" footer="0.27559055118110237"/>
  <pageSetup paperSize="9" scale="87" fitToHeight="2" orientation="portrait" r:id="rId1"/>
  <headerFooter alignWithMargins="0">
    <oddHeader>&amp;L&amp;"Tahoma,обычный"&amp;6Подготовлено с использованием системы ГАРАНТ</oddHeader>
  </headerFooter>
  <rowBreaks count="2" manualBreakCount="2">
    <brk id="33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Лист1</vt:lpstr>
      <vt:lpstr>Лист2</vt:lpstr>
      <vt:lpstr>Листы12-14</vt:lpstr>
      <vt:lpstr>Листы15-18</vt:lpstr>
      <vt:lpstr>'Листы12-14'!Заголовки_для_печати</vt:lpstr>
      <vt:lpstr>'Листы15-18'!Заголовки_для_печати</vt:lpstr>
      <vt:lpstr>'Листы12-14'!Область_печати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Krivneva</cp:lastModifiedBy>
  <cp:lastPrinted>2018-01-11T11:35:37Z</cp:lastPrinted>
  <dcterms:created xsi:type="dcterms:W3CDTF">2004-09-19T06:34:55Z</dcterms:created>
  <dcterms:modified xsi:type="dcterms:W3CDTF">2026-04-19T15:17:33Z</dcterms:modified>
</cp:coreProperties>
</file>